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lex.hogeland\Desktop\Josh Projects\Opioid project 2\Allergan (subdivision list not available)\"/>
    </mc:Choice>
  </mc:AlternateContent>
  <xr:revisionPtr revIDLastSave="0" documentId="13_ncr:1_{510EA2BC-0687-4542-9E4D-0C4AEC0CEC50}" xr6:coauthVersionLast="47" xr6:coauthVersionMax="47" xr10:uidLastSave="{00000000-0000-0000-0000-000000000000}"/>
  <bookViews>
    <workbookView xWindow="38280" yWindow="-120" windowWidth="29040" windowHeight="15840" activeTab="1" xr2:uid="{00000000-000D-0000-FFFF-FFFF00000000}"/>
  </bookViews>
  <sheets>
    <sheet name="NE payment schedule" sheetId="2" r:id="rId1"/>
    <sheet name="Subdivision Payment Schedu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C18" i="2" s="1"/>
  <c r="D2" i="1" s="1"/>
  <c r="D6" i="2"/>
  <c r="D18" i="2" s="1"/>
  <c r="E2" i="1" s="1"/>
  <c r="E6" i="2"/>
  <c r="E18" i="2" s="1"/>
  <c r="F2" i="1" s="1"/>
  <c r="F6" i="2"/>
  <c r="F18" i="2" s="1"/>
  <c r="G2" i="1" s="1"/>
  <c r="G6" i="2"/>
  <c r="G18" i="2" s="1"/>
  <c r="H2" i="1" s="1"/>
  <c r="H6" i="2"/>
  <c r="H18" i="2" s="1"/>
  <c r="I2" i="1" s="1"/>
  <c r="I3" i="2"/>
  <c r="I4" i="2"/>
  <c r="I5" i="2"/>
  <c r="I8" i="2"/>
  <c r="I2" i="2"/>
  <c r="K6" i="2"/>
  <c r="K18" i="2" s="1"/>
  <c r="M3" i="1"/>
  <c r="K20" i="2"/>
  <c r="K14" i="2"/>
  <c r="K15" i="2"/>
  <c r="K16" i="2"/>
  <c r="K17" i="2"/>
  <c r="B20" i="2"/>
  <c r="C3" i="1" s="1"/>
  <c r="C14" i="2"/>
  <c r="D14" i="2"/>
  <c r="E14" i="2"/>
  <c r="F14" i="2"/>
  <c r="G14" i="2"/>
  <c r="H14" i="2"/>
  <c r="C15" i="2"/>
  <c r="D15" i="2"/>
  <c r="E15" i="2"/>
  <c r="F15" i="2"/>
  <c r="G15" i="2"/>
  <c r="H15" i="2"/>
  <c r="C16" i="2"/>
  <c r="D16" i="2"/>
  <c r="E16" i="2"/>
  <c r="F16" i="2"/>
  <c r="G16" i="2"/>
  <c r="H16" i="2"/>
  <c r="C17" i="2"/>
  <c r="D17" i="2"/>
  <c r="E17" i="2"/>
  <c r="F17" i="2"/>
  <c r="G17" i="2"/>
  <c r="H17" i="2"/>
  <c r="B14" i="2"/>
  <c r="B15" i="2"/>
  <c r="B16" i="2"/>
  <c r="B17" i="2"/>
  <c r="I17" i="2" l="1"/>
  <c r="I16" i="2"/>
  <c r="I15" i="2"/>
  <c r="I14" i="2"/>
  <c r="M4" i="1"/>
  <c r="M6" i="1" s="1"/>
  <c r="B6" i="2"/>
  <c r="K10" i="2"/>
  <c r="B18" i="2" l="1"/>
  <c r="I6" i="2"/>
  <c r="K22" i="2"/>
  <c r="L2" i="2"/>
  <c r="L3" i="2"/>
  <c r="L4" i="2"/>
  <c r="L5" i="2"/>
  <c r="L8" i="2"/>
  <c r="C20" i="2"/>
  <c r="D3" i="1" s="1"/>
  <c r="D20" i="2"/>
  <c r="E20" i="2"/>
  <c r="F3" i="1" s="1"/>
  <c r="F4" i="1" s="1"/>
  <c r="F6" i="1" s="1"/>
  <c r="F21" i="1" s="1"/>
  <c r="F20" i="2"/>
  <c r="G3" i="1" s="1"/>
  <c r="G4" i="1" s="1"/>
  <c r="G20" i="2"/>
  <c r="H3" i="1" s="1"/>
  <c r="H4" i="1" s="1"/>
  <c r="H20" i="2"/>
  <c r="I3" i="1" s="1"/>
  <c r="I4" i="1" s="1"/>
  <c r="I6" i="1" s="1"/>
  <c r="I113" i="1" s="1"/>
  <c r="E3" i="1" l="1"/>
  <c r="I20" i="2"/>
  <c r="L20" i="2" s="1"/>
  <c r="C2" i="1"/>
  <c r="I18" i="2"/>
  <c r="L18" i="2" s="1"/>
  <c r="D4" i="1"/>
  <c r="L6" i="2"/>
  <c r="M2" i="1"/>
  <c r="F70" i="1"/>
  <c r="F58" i="1"/>
  <c r="F105" i="1"/>
  <c r="F86" i="1"/>
  <c r="I107" i="1"/>
  <c r="I89" i="1"/>
  <c r="H6" i="1"/>
  <c r="I110" i="1"/>
  <c r="I111" i="1"/>
  <c r="I8" i="1"/>
  <c r="I17" i="1"/>
  <c r="I22" i="1"/>
  <c r="I39" i="1"/>
  <c r="I42" i="1"/>
  <c r="I45" i="1"/>
  <c r="I48" i="1"/>
  <c r="I80" i="1"/>
  <c r="I86" i="1"/>
  <c r="I92" i="1"/>
  <c r="I98" i="1"/>
  <c r="I105" i="1"/>
  <c r="I112" i="1"/>
  <c r="I62" i="1"/>
  <c r="I65" i="1"/>
  <c r="I68" i="1"/>
  <c r="I71" i="1"/>
  <c r="I74" i="1"/>
  <c r="I11" i="1"/>
  <c r="I14" i="1"/>
  <c r="I19" i="1"/>
  <c r="I36" i="1"/>
  <c r="I53" i="1"/>
  <c r="I56" i="1"/>
  <c r="I59" i="1"/>
  <c r="I77" i="1"/>
  <c r="I95" i="1"/>
  <c r="I101" i="1"/>
  <c r="I24" i="1"/>
  <c r="I27" i="1"/>
  <c r="I30" i="1"/>
  <c r="I33" i="1"/>
  <c r="I50" i="1"/>
  <c r="I82" i="1"/>
  <c r="I85" i="1"/>
  <c r="I88" i="1"/>
  <c r="I91" i="1"/>
  <c r="I104" i="1"/>
  <c r="I115" i="1"/>
  <c r="I10" i="1"/>
  <c r="I13" i="1"/>
  <c r="I16" i="1"/>
  <c r="I21" i="1"/>
  <c r="I38" i="1"/>
  <c r="I41" i="1"/>
  <c r="I44" i="1"/>
  <c r="I47" i="1"/>
  <c r="I67" i="1"/>
  <c r="I79" i="1"/>
  <c r="I94" i="1"/>
  <c r="I97" i="1"/>
  <c r="I26" i="1"/>
  <c r="I29" i="1"/>
  <c r="I35" i="1"/>
  <c r="I52" i="1"/>
  <c r="I55" i="1"/>
  <c r="I58" i="1"/>
  <c r="I61" i="1"/>
  <c r="I64" i="1"/>
  <c r="I70" i="1"/>
  <c r="I73" i="1"/>
  <c r="I76" i="1"/>
  <c r="I90" i="1"/>
  <c r="I100" i="1"/>
  <c r="I114" i="1"/>
  <c r="I9" i="1"/>
  <c r="I28" i="1"/>
  <c r="I60" i="1"/>
  <c r="I18" i="1"/>
  <c r="I23" i="1"/>
  <c r="I32" i="1"/>
  <c r="I43" i="1"/>
  <c r="I49" i="1"/>
  <c r="I81" i="1"/>
  <c r="I84" i="1"/>
  <c r="I87" i="1"/>
  <c r="I93" i="1"/>
  <c r="I99" i="1"/>
  <c r="I103" i="1"/>
  <c r="I25" i="1"/>
  <c r="I34" i="1"/>
  <c r="I63" i="1"/>
  <c r="I12" i="1"/>
  <c r="I15" i="1"/>
  <c r="I20" i="1"/>
  <c r="I37" i="1"/>
  <c r="I40" i="1"/>
  <c r="I46" i="1"/>
  <c r="I54" i="1"/>
  <c r="I57" i="1"/>
  <c r="I66" i="1"/>
  <c r="I69" i="1"/>
  <c r="I75" i="1"/>
  <c r="I78" i="1"/>
  <c r="I96" i="1"/>
  <c r="I102" i="1"/>
  <c r="I106" i="1"/>
  <c r="I109" i="1"/>
  <c r="I31" i="1"/>
  <c r="I51" i="1"/>
  <c r="I72" i="1"/>
  <c r="I116" i="1"/>
  <c r="I108" i="1"/>
  <c r="I83" i="1"/>
  <c r="F112" i="1"/>
  <c r="F72" i="1"/>
  <c r="F60" i="1"/>
  <c r="F113" i="1"/>
  <c r="F46" i="1"/>
  <c r="G6" i="1"/>
  <c r="F84" i="1"/>
  <c r="F32" i="1"/>
  <c r="F44" i="1"/>
  <c r="F30" i="1"/>
  <c r="F108" i="1"/>
  <c r="L16" i="2"/>
  <c r="L17" i="2"/>
  <c r="L15" i="2"/>
  <c r="L14" i="2"/>
  <c r="F114" i="1"/>
  <c r="F102" i="1"/>
  <c r="F99" i="1"/>
  <c r="F94" i="1"/>
  <c r="F91" i="1"/>
  <c r="F82" i="1"/>
  <c r="F56" i="1"/>
  <c r="F42" i="1"/>
  <c r="F28" i="1"/>
  <c r="F109" i="1"/>
  <c r="F80" i="1"/>
  <c r="F68" i="1"/>
  <c r="F115" i="1"/>
  <c r="F106" i="1"/>
  <c r="F95" i="1"/>
  <c r="F92" i="1"/>
  <c r="F78" i="1"/>
  <c r="F66" i="1"/>
  <c r="F54" i="1"/>
  <c r="F40" i="1"/>
  <c r="F26" i="1"/>
  <c r="F116" i="1"/>
  <c r="F110" i="1"/>
  <c r="F103" i="1"/>
  <c r="F100" i="1"/>
  <c r="F64" i="1"/>
  <c r="F52" i="1"/>
  <c r="F38" i="1"/>
  <c r="F24" i="1"/>
  <c r="F107" i="1"/>
  <c r="F104" i="1"/>
  <c r="F76" i="1"/>
  <c r="F50" i="1"/>
  <c r="F36" i="1"/>
  <c r="F22" i="1"/>
  <c r="F9" i="1"/>
  <c r="F111" i="1"/>
  <c r="F88" i="1"/>
  <c r="F74" i="1"/>
  <c r="F62" i="1"/>
  <c r="F48" i="1"/>
  <c r="F34" i="1"/>
  <c r="F20" i="1"/>
  <c r="F96" i="1"/>
  <c r="F97" i="1"/>
  <c r="F89" i="1"/>
  <c r="F85" i="1"/>
  <c r="F81" i="1"/>
  <c r="F77" i="1"/>
  <c r="F73" i="1"/>
  <c r="F69" i="1"/>
  <c r="F65" i="1"/>
  <c r="F61" i="1"/>
  <c r="F57" i="1"/>
  <c r="F53" i="1"/>
  <c r="F49" i="1"/>
  <c r="F45" i="1"/>
  <c r="F41" i="1"/>
  <c r="F37" i="1"/>
  <c r="F33" i="1"/>
  <c r="F29" i="1"/>
  <c r="F25" i="1"/>
  <c r="F10" i="1"/>
  <c r="F11" i="1"/>
  <c r="F12" i="1"/>
  <c r="F13" i="1"/>
  <c r="F14" i="1"/>
  <c r="F15" i="1"/>
  <c r="F16" i="1"/>
  <c r="F17" i="1"/>
  <c r="F18" i="1"/>
  <c r="F8" i="1"/>
  <c r="F98" i="1"/>
  <c r="F90" i="1"/>
  <c r="F101" i="1"/>
  <c r="F93" i="1"/>
  <c r="F87" i="1"/>
  <c r="F83" i="1"/>
  <c r="F79" i="1"/>
  <c r="F75" i="1"/>
  <c r="F71" i="1"/>
  <c r="F67" i="1"/>
  <c r="F63" i="1"/>
  <c r="F59" i="1"/>
  <c r="F55" i="1"/>
  <c r="F51" i="1"/>
  <c r="F47" i="1"/>
  <c r="F43" i="1"/>
  <c r="F39" i="1"/>
  <c r="F35" i="1"/>
  <c r="F31" i="1"/>
  <c r="F27" i="1"/>
  <c r="F23" i="1"/>
  <c r="F19" i="1"/>
  <c r="E4" i="1" l="1"/>
  <c r="E6" i="1" s="1"/>
  <c r="E30" i="1" s="1"/>
  <c r="K3" i="1"/>
  <c r="C4" i="1"/>
  <c r="K2" i="1"/>
  <c r="N2" i="1" s="1"/>
  <c r="H28" i="1"/>
  <c r="H31" i="1"/>
  <c r="H60" i="1"/>
  <c r="H92" i="1"/>
  <c r="H34" i="1"/>
  <c r="H54" i="1"/>
  <c r="H93" i="1"/>
  <c r="H32" i="1"/>
  <c r="H113" i="1"/>
  <c r="H74" i="1"/>
  <c r="H102" i="1"/>
  <c r="H46" i="1"/>
  <c r="H21" i="1"/>
  <c r="H43" i="1"/>
  <c r="H37" i="1"/>
  <c r="H49" i="1"/>
  <c r="H20" i="1"/>
  <c r="H23" i="1"/>
  <c r="H52" i="1"/>
  <c r="H85" i="1"/>
  <c r="H41" i="1"/>
  <c r="H83" i="1"/>
  <c r="H19" i="1"/>
  <c r="H112" i="1"/>
  <c r="H61" i="1"/>
  <c r="H98" i="1"/>
  <c r="H33" i="1"/>
  <c r="H77" i="1"/>
  <c r="H12" i="1"/>
  <c r="H15" i="1"/>
  <c r="H16" i="1"/>
  <c r="H47" i="1"/>
  <c r="H82" i="1"/>
  <c r="H106" i="1"/>
  <c r="H38" i="1"/>
  <c r="H80" i="1"/>
  <c r="H10" i="1"/>
  <c r="H111" i="1"/>
  <c r="H58" i="1"/>
  <c r="H95" i="1"/>
  <c r="H45" i="1"/>
  <c r="H114" i="1"/>
  <c r="H84" i="1"/>
  <c r="H87" i="1"/>
  <c r="H105" i="1"/>
  <c r="H39" i="1"/>
  <c r="H69" i="1"/>
  <c r="H89" i="1"/>
  <c r="H25" i="1"/>
  <c r="H67" i="1"/>
  <c r="H8" i="1"/>
  <c r="H110" i="1"/>
  <c r="H81" i="1"/>
  <c r="H17" i="1"/>
  <c r="H79" i="1"/>
  <c r="H72" i="1"/>
  <c r="H90" i="1"/>
  <c r="H24" i="1"/>
  <c r="H66" i="1"/>
  <c r="H86" i="1"/>
  <c r="H22" i="1"/>
  <c r="H64" i="1"/>
  <c r="H9" i="1"/>
  <c r="H109" i="1"/>
  <c r="H42" i="1"/>
  <c r="H78" i="1"/>
  <c r="H75" i="1"/>
  <c r="H97" i="1"/>
  <c r="H71" i="1"/>
  <c r="H59" i="1"/>
  <c r="H18" i="1"/>
  <c r="H104" i="1"/>
  <c r="H53" i="1"/>
  <c r="H73" i="1"/>
  <c r="H13" i="1"/>
  <c r="H51" i="1"/>
  <c r="H116" i="1"/>
  <c r="H108" i="1"/>
  <c r="H29" i="1"/>
  <c r="H65" i="1"/>
  <c r="H36" i="1"/>
  <c r="H57" i="1"/>
  <c r="H56" i="1"/>
  <c r="H44" i="1"/>
  <c r="H88" i="1"/>
  <c r="H99" i="1"/>
  <c r="H50" i="1"/>
  <c r="H70" i="1"/>
  <c r="H107" i="1"/>
  <c r="H48" i="1"/>
  <c r="H115" i="1"/>
  <c r="H101" i="1"/>
  <c r="H26" i="1"/>
  <c r="H62" i="1"/>
  <c r="H96" i="1"/>
  <c r="H35" i="1"/>
  <c r="G91" i="1"/>
  <c r="G95" i="1"/>
  <c r="G111" i="1"/>
  <c r="G100" i="1"/>
  <c r="G106" i="1"/>
  <c r="G113" i="1"/>
  <c r="G112" i="1"/>
  <c r="G92" i="1"/>
  <c r="G103" i="1"/>
  <c r="G115" i="1"/>
  <c r="G109" i="1"/>
  <c r="G99" i="1"/>
  <c r="G21" i="1"/>
  <c r="G29" i="1"/>
  <c r="G37" i="1"/>
  <c r="G45" i="1"/>
  <c r="G53" i="1"/>
  <c r="G61" i="1"/>
  <c r="G69" i="1"/>
  <c r="G77" i="1"/>
  <c r="G85" i="1"/>
  <c r="G14" i="1"/>
  <c r="G102" i="1"/>
  <c r="G110" i="1"/>
  <c r="G97" i="1"/>
  <c r="G22" i="1"/>
  <c r="G30" i="1"/>
  <c r="G38" i="1"/>
  <c r="G46" i="1"/>
  <c r="G54" i="1"/>
  <c r="G62" i="1"/>
  <c r="G70" i="1"/>
  <c r="G78" i="1"/>
  <c r="G86" i="1"/>
  <c r="G15" i="1"/>
  <c r="G23" i="1"/>
  <c r="G31" i="1"/>
  <c r="G39" i="1"/>
  <c r="G47" i="1"/>
  <c r="G55" i="1"/>
  <c r="G63" i="1"/>
  <c r="G71" i="1"/>
  <c r="G79" i="1"/>
  <c r="G87" i="1"/>
  <c r="G16" i="1"/>
  <c r="G94" i="1"/>
  <c r="G114" i="1"/>
  <c r="G105" i="1"/>
  <c r="G107" i="1"/>
  <c r="G96" i="1"/>
  <c r="G89" i="1"/>
  <c r="G24" i="1"/>
  <c r="G32" i="1"/>
  <c r="G40" i="1"/>
  <c r="G48" i="1"/>
  <c r="G56" i="1"/>
  <c r="G64" i="1"/>
  <c r="G72" i="1"/>
  <c r="G80" i="1"/>
  <c r="G88" i="1"/>
  <c r="G17" i="1"/>
  <c r="G20" i="1"/>
  <c r="G68" i="1"/>
  <c r="G93" i="1"/>
  <c r="G116" i="1"/>
  <c r="G25" i="1"/>
  <c r="G33" i="1"/>
  <c r="G41" i="1"/>
  <c r="G49" i="1"/>
  <c r="G57" i="1"/>
  <c r="G65" i="1"/>
  <c r="G73" i="1"/>
  <c r="G81" i="1"/>
  <c r="G10" i="1"/>
  <c r="G18" i="1"/>
  <c r="G9" i="1"/>
  <c r="G44" i="1"/>
  <c r="G13" i="1"/>
  <c r="G108" i="1"/>
  <c r="G98" i="1"/>
  <c r="G26" i="1"/>
  <c r="G34" i="1"/>
  <c r="G42" i="1"/>
  <c r="G50" i="1"/>
  <c r="G58" i="1"/>
  <c r="G66" i="1"/>
  <c r="G74" i="1"/>
  <c r="G82" i="1"/>
  <c r="G11" i="1"/>
  <c r="G8" i="1"/>
  <c r="G28" i="1"/>
  <c r="G52" i="1"/>
  <c r="G76" i="1"/>
  <c r="G104" i="1"/>
  <c r="G19" i="1"/>
  <c r="G27" i="1"/>
  <c r="G35" i="1"/>
  <c r="G43" i="1"/>
  <c r="G51" i="1"/>
  <c r="G59" i="1"/>
  <c r="G67" i="1"/>
  <c r="G75" i="1"/>
  <c r="G83" i="1"/>
  <c r="G12" i="1"/>
  <c r="G101" i="1"/>
  <c r="G90" i="1"/>
  <c r="G36" i="1"/>
  <c r="G60" i="1"/>
  <c r="G84" i="1"/>
  <c r="D6" i="1"/>
  <c r="H30" i="1"/>
  <c r="H11" i="1"/>
  <c r="H14" i="1"/>
  <c r="H68" i="1"/>
  <c r="H91" i="1"/>
  <c r="H27" i="1"/>
  <c r="H94" i="1"/>
  <c r="H100" i="1"/>
  <c r="H55" i="1"/>
  <c r="H76" i="1"/>
  <c r="H103" i="1"/>
  <c r="H40" i="1"/>
  <c r="H63" i="1"/>
  <c r="E19" i="1" l="1"/>
  <c r="E89" i="1"/>
  <c r="E10" i="1"/>
  <c r="E15" i="1"/>
  <c r="E84" i="1"/>
  <c r="E56" i="1"/>
  <c r="E109" i="1"/>
  <c r="E115" i="1"/>
  <c r="E68" i="1"/>
  <c r="E29" i="1"/>
  <c r="E47" i="1"/>
  <c r="E99" i="1"/>
  <c r="E75" i="1"/>
  <c r="E36" i="1"/>
  <c r="E86" i="1"/>
  <c r="E67" i="1"/>
  <c r="E90" i="1"/>
  <c r="E58" i="1"/>
  <c r="E50" i="1"/>
  <c r="E52" i="1"/>
  <c r="E43" i="1"/>
  <c r="E113" i="1"/>
  <c r="E103" i="1"/>
  <c r="E20" i="1"/>
  <c r="E78" i="1"/>
  <c r="E114" i="1"/>
  <c r="E77" i="1"/>
  <c r="E81" i="1"/>
  <c r="E22" i="1"/>
  <c r="E105" i="1"/>
  <c r="E97" i="1"/>
  <c r="E12" i="1"/>
  <c r="E116" i="1"/>
  <c r="E14" i="1"/>
  <c r="E45" i="1"/>
  <c r="E88" i="1"/>
  <c r="E93" i="1"/>
  <c r="E9" i="1"/>
  <c r="E110" i="1"/>
  <c r="E101" i="1"/>
  <c r="E44" i="1"/>
  <c r="E83" i="1"/>
  <c r="E8" i="1"/>
  <c r="E42" i="1"/>
  <c r="E65" i="1"/>
  <c r="E95" i="1"/>
  <c r="E70" i="1"/>
  <c r="E69" i="1"/>
  <c r="E72" i="1"/>
  <c r="E23" i="1"/>
  <c r="E17" i="1"/>
  <c r="E100" i="1"/>
  <c r="E104" i="1"/>
  <c r="E51" i="1"/>
  <c r="E18" i="1"/>
  <c r="E21" i="1"/>
  <c r="E64" i="1"/>
  <c r="E61" i="1"/>
  <c r="E16" i="1"/>
  <c r="E76" i="1"/>
  <c r="E37" i="1"/>
  <c r="E35" i="1"/>
  <c r="E74" i="1"/>
  <c r="E25" i="1"/>
  <c r="E24" i="1"/>
  <c r="E102" i="1"/>
  <c r="E92" i="1"/>
  <c r="E28" i="1"/>
  <c r="E91" i="1"/>
  <c r="E27" i="1"/>
  <c r="E98" i="1"/>
  <c r="E34" i="1"/>
  <c r="E73" i="1"/>
  <c r="E49" i="1"/>
  <c r="E48" i="1"/>
  <c r="E79" i="1"/>
  <c r="E87" i="1"/>
  <c r="E62" i="1"/>
  <c r="E112" i="1"/>
  <c r="E26" i="1"/>
  <c r="E57" i="1"/>
  <c r="E33" i="1"/>
  <c r="E40" i="1"/>
  <c r="E71" i="1"/>
  <c r="E63" i="1"/>
  <c r="E54" i="1"/>
  <c r="E13" i="1"/>
  <c r="E82" i="1"/>
  <c r="E106" i="1"/>
  <c r="E41" i="1"/>
  <c r="E96" i="1"/>
  <c r="E32" i="1"/>
  <c r="E55" i="1"/>
  <c r="E39" i="1"/>
  <c r="E46" i="1"/>
  <c r="E38" i="1"/>
  <c r="E53" i="1"/>
  <c r="E60" i="1"/>
  <c r="E85" i="1"/>
  <c r="E59" i="1"/>
  <c r="E111" i="1"/>
  <c r="E66" i="1"/>
  <c r="E11" i="1"/>
  <c r="E107" i="1"/>
  <c r="E80" i="1"/>
  <c r="E108" i="1"/>
  <c r="E31" i="1"/>
  <c r="E94" i="1"/>
  <c r="C6" i="1"/>
  <c r="K6" i="1" s="1"/>
  <c r="K4" i="1"/>
  <c r="N4" i="1" s="1"/>
  <c r="D15" i="1"/>
  <c r="D111" i="1"/>
  <c r="D70" i="1"/>
  <c r="D63" i="1"/>
  <c r="D101" i="1"/>
  <c r="D54" i="1"/>
  <c r="D108" i="1"/>
  <c r="D44" i="1"/>
  <c r="D91" i="1"/>
  <c r="D27" i="1"/>
  <c r="D82" i="1"/>
  <c r="D17" i="1"/>
  <c r="D65" i="1"/>
  <c r="D104" i="1"/>
  <c r="D40" i="1"/>
  <c r="D87" i="1"/>
  <c r="D88" i="1"/>
  <c r="D29" i="1"/>
  <c r="D110" i="1"/>
  <c r="D45" i="1"/>
  <c r="D78" i="1"/>
  <c r="D31" i="1"/>
  <c r="D100" i="1"/>
  <c r="D36" i="1"/>
  <c r="D83" i="1"/>
  <c r="D19" i="1"/>
  <c r="D74" i="1"/>
  <c r="D57" i="1"/>
  <c r="D96" i="1"/>
  <c r="D32" i="1"/>
  <c r="D103" i="1"/>
  <c r="D92" i="1"/>
  <c r="D28" i="1"/>
  <c r="D113" i="1"/>
  <c r="D21" i="1"/>
  <c r="D69" i="1"/>
  <c r="D102" i="1"/>
  <c r="D37" i="1"/>
  <c r="D94" i="1"/>
  <c r="D84" i="1"/>
  <c r="D20" i="1"/>
  <c r="D67" i="1"/>
  <c r="D10" i="1"/>
  <c r="D58" i="1"/>
  <c r="D105" i="1"/>
  <c r="D41" i="1"/>
  <c r="D80" i="1"/>
  <c r="D85" i="1"/>
  <c r="D116" i="1"/>
  <c r="D90" i="1"/>
  <c r="D49" i="1"/>
  <c r="D14" i="1"/>
  <c r="D46" i="1"/>
  <c r="D79" i="1"/>
  <c r="D12" i="1"/>
  <c r="D71" i="1"/>
  <c r="D76" i="1"/>
  <c r="D11" i="1"/>
  <c r="D59" i="1"/>
  <c r="D114" i="1"/>
  <c r="D50" i="1"/>
  <c r="D97" i="1"/>
  <c r="D33" i="1"/>
  <c r="D72" i="1"/>
  <c r="D39" i="1"/>
  <c r="D77" i="1"/>
  <c r="D52" i="1"/>
  <c r="D26" i="1"/>
  <c r="D48" i="1"/>
  <c r="D22" i="1"/>
  <c r="D66" i="1"/>
  <c r="D93" i="1"/>
  <c r="D23" i="1"/>
  <c r="D61" i="1"/>
  <c r="D13" i="1"/>
  <c r="D53" i="1"/>
  <c r="D68" i="1"/>
  <c r="D115" i="1"/>
  <c r="D51" i="1"/>
  <c r="D106" i="1"/>
  <c r="D42" i="1"/>
  <c r="D89" i="1"/>
  <c r="D25" i="1"/>
  <c r="D64" i="1"/>
  <c r="D86" i="1"/>
  <c r="D99" i="1"/>
  <c r="D73" i="1"/>
  <c r="D55" i="1"/>
  <c r="D75" i="1"/>
  <c r="D24" i="1"/>
  <c r="D62" i="1"/>
  <c r="D47" i="1"/>
  <c r="D109" i="1"/>
  <c r="D38" i="1"/>
  <c r="D95" i="1"/>
  <c r="D30" i="1"/>
  <c r="D60" i="1"/>
  <c r="D107" i="1"/>
  <c r="D43" i="1"/>
  <c r="D98" i="1"/>
  <c r="D34" i="1"/>
  <c r="D81" i="1"/>
  <c r="D16" i="1"/>
  <c r="D56" i="1"/>
  <c r="D8" i="1"/>
  <c r="D35" i="1"/>
  <c r="D112" i="1"/>
  <c r="D9" i="1"/>
  <c r="D18" i="1"/>
  <c r="N6" i="1" l="1"/>
  <c r="C49" i="1"/>
  <c r="K49" i="1" s="1"/>
  <c r="C59" i="1"/>
  <c r="K59" i="1" s="1"/>
  <c r="C86" i="1"/>
  <c r="K86" i="1" s="1"/>
  <c r="C99" i="1"/>
  <c r="K99" i="1" s="1"/>
  <c r="C22" i="1"/>
  <c r="K22" i="1" s="1"/>
  <c r="C58" i="1"/>
  <c r="K58" i="1" s="1"/>
  <c r="C57" i="1"/>
  <c r="K57" i="1" s="1"/>
  <c r="C54" i="1"/>
  <c r="K54" i="1" s="1"/>
  <c r="C67" i="1"/>
  <c r="K67" i="1" s="1"/>
  <c r="C51" i="1"/>
  <c r="K51" i="1" s="1"/>
  <c r="C102" i="1"/>
  <c r="K102" i="1" s="1"/>
  <c r="C113" i="1"/>
  <c r="K113" i="1" s="1"/>
  <c r="C48" i="1"/>
  <c r="K48" i="1" s="1"/>
  <c r="C88" i="1"/>
  <c r="K88" i="1" s="1"/>
  <c r="C23" i="1"/>
  <c r="K23" i="1" s="1"/>
  <c r="C69" i="1"/>
  <c r="K69" i="1" s="1"/>
  <c r="C34" i="1"/>
  <c r="K34" i="1" s="1"/>
  <c r="C46" i="1"/>
  <c r="K46" i="1" s="1"/>
  <c r="C74" i="1"/>
  <c r="K74" i="1" s="1"/>
  <c r="C45" i="1"/>
  <c r="K45" i="1" s="1"/>
  <c r="C43" i="1"/>
  <c r="K43" i="1" s="1"/>
  <c r="C42" i="1"/>
  <c r="K42" i="1" s="1"/>
  <c r="C53" i="1"/>
  <c r="K53" i="1" s="1"/>
  <c r="C38" i="1"/>
  <c r="K38" i="1" s="1"/>
  <c r="C90" i="1"/>
  <c r="K90" i="1" s="1"/>
  <c r="C105" i="1"/>
  <c r="K105" i="1" s="1"/>
  <c r="C40" i="1"/>
  <c r="K40" i="1" s="1"/>
  <c r="C80" i="1"/>
  <c r="K80" i="1" s="1"/>
  <c r="C15" i="1"/>
  <c r="K15" i="1" s="1"/>
  <c r="C61" i="1"/>
  <c r="K61" i="1" s="1"/>
  <c r="C35" i="1"/>
  <c r="K35" i="1" s="1"/>
  <c r="C19" i="1"/>
  <c r="K19" i="1" s="1"/>
  <c r="C18" i="1"/>
  <c r="K18" i="1" s="1"/>
  <c r="C27" i="1"/>
  <c r="K27" i="1" s="1"/>
  <c r="C63" i="1"/>
  <c r="K63" i="1" s="1"/>
  <c r="C89" i="1"/>
  <c r="K89" i="1" s="1"/>
  <c r="C24" i="1"/>
  <c r="K24" i="1" s="1"/>
  <c r="C109" i="1"/>
  <c r="K109" i="1" s="1"/>
  <c r="C44" i="1"/>
  <c r="K44" i="1" s="1"/>
  <c r="C84" i="1"/>
  <c r="K84" i="1" s="1"/>
  <c r="C78" i="1"/>
  <c r="K78" i="1" s="1"/>
  <c r="C25" i="1"/>
  <c r="K25" i="1" s="1"/>
  <c r="C104" i="1"/>
  <c r="K104" i="1" s="1"/>
  <c r="C85" i="1"/>
  <c r="K85" i="1" s="1"/>
  <c r="C71" i="1"/>
  <c r="K71" i="1" s="1"/>
  <c r="C79" i="1"/>
  <c r="K79" i="1" s="1"/>
  <c r="C115" i="1"/>
  <c r="K115" i="1" s="1"/>
  <c r="C56" i="1"/>
  <c r="K56" i="1" s="1"/>
  <c r="C31" i="1"/>
  <c r="K31" i="1" s="1"/>
  <c r="C87" i="1"/>
  <c r="K87" i="1" s="1"/>
  <c r="C111" i="1"/>
  <c r="K111" i="1" s="1"/>
  <c r="C33" i="1"/>
  <c r="K33" i="1" s="1"/>
  <c r="C30" i="1"/>
  <c r="K30" i="1" s="1"/>
  <c r="C29" i="1"/>
  <c r="K29" i="1" s="1"/>
  <c r="C41" i="1"/>
  <c r="K41" i="1" s="1"/>
  <c r="C26" i="1"/>
  <c r="K26" i="1" s="1"/>
  <c r="C76" i="1"/>
  <c r="K76" i="1" s="1"/>
  <c r="C97" i="1"/>
  <c r="K97" i="1" s="1"/>
  <c r="C32" i="1"/>
  <c r="K32" i="1" s="1"/>
  <c r="C72" i="1"/>
  <c r="K72" i="1" s="1"/>
  <c r="C10" i="1"/>
  <c r="K10" i="1" s="1"/>
  <c r="C52" i="1"/>
  <c r="K52" i="1" s="1"/>
  <c r="C60" i="1"/>
  <c r="K60" i="1" s="1"/>
  <c r="C17" i="1"/>
  <c r="K17" i="1" s="1"/>
  <c r="C64" i="1"/>
  <c r="K64" i="1" s="1"/>
  <c r="C82" i="1"/>
  <c r="K82" i="1" s="1"/>
  <c r="C20" i="1"/>
  <c r="K20" i="1" s="1"/>
  <c r="C13" i="1"/>
  <c r="K13" i="1" s="1"/>
  <c r="C68" i="1"/>
  <c r="K68" i="1" s="1"/>
  <c r="C12" i="1"/>
  <c r="K12" i="1" s="1"/>
  <c r="C21" i="1"/>
  <c r="K21" i="1" s="1"/>
  <c r="C75" i="1"/>
  <c r="K75" i="1" s="1"/>
  <c r="C110" i="1"/>
  <c r="K110" i="1" s="1"/>
  <c r="C108" i="1"/>
  <c r="K108" i="1" s="1"/>
  <c r="C107" i="1"/>
  <c r="K107" i="1" s="1"/>
  <c r="C9" i="1"/>
  <c r="K9" i="1" s="1"/>
  <c r="C14" i="1"/>
  <c r="K14" i="1" s="1"/>
  <c r="C116" i="1"/>
  <c r="K116" i="1" s="1"/>
  <c r="C50" i="1"/>
  <c r="K50" i="1" s="1"/>
  <c r="C81" i="1"/>
  <c r="K81" i="1" s="1"/>
  <c r="C16" i="1"/>
  <c r="K16" i="1" s="1"/>
  <c r="C55" i="1"/>
  <c r="K55" i="1" s="1"/>
  <c r="C101" i="1"/>
  <c r="K101" i="1" s="1"/>
  <c r="C36" i="1"/>
  <c r="K36" i="1" s="1"/>
  <c r="C114" i="1"/>
  <c r="K114" i="1" s="1"/>
  <c r="C100" i="1"/>
  <c r="K100" i="1" s="1"/>
  <c r="C98" i="1"/>
  <c r="K98" i="1" s="1"/>
  <c r="C95" i="1"/>
  <c r="K95" i="1" s="1"/>
  <c r="C94" i="1"/>
  <c r="K94" i="1" s="1"/>
  <c r="C106" i="1"/>
  <c r="K106" i="1" s="1"/>
  <c r="C103" i="1"/>
  <c r="K103" i="1" s="1"/>
  <c r="C91" i="1"/>
  <c r="K91" i="1" s="1"/>
  <c r="C37" i="1"/>
  <c r="K37" i="1" s="1"/>
  <c r="C73" i="1"/>
  <c r="K73" i="1" s="1"/>
  <c r="C112" i="1"/>
  <c r="K112" i="1" s="1"/>
  <c r="C47" i="1"/>
  <c r="K47" i="1" s="1"/>
  <c r="C93" i="1"/>
  <c r="K93" i="1" s="1"/>
  <c r="C28" i="1"/>
  <c r="K28" i="1" s="1"/>
  <c r="C62" i="1"/>
  <c r="K62" i="1" s="1"/>
  <c r="C83" i="1"/>
  <c r="K83" i="1" s="1"/>
  <c r="C92" i="1"/>
  <c r="K92" i="1" s="1"/>
  <c r="C8" i="1"/>
  <c r="K8" i="1" s="1"/>
  <c r="C65" i="1"/>
  <c r="K65" i="1" s="1"/>
  <c r="C39" i="1"/>
  <c r="K39" i="1" s="1"/>
  <c r="C70" i="1"/>
  <c r="K70" i="1" s="1"/>
  <c r="C66" i="1"/>
  <c r="K66" i="1" s="1"/>
  <c r="C11" i="1"/>
  <c r="K11" i="1" s="1"/>
  <c r="C96" i="1"/>
  <c r="K96" i="1" s="1"/>
  <c r="C77" i="1"/>
  <c r="K77" i="1" s="1"/>
</calcChain>
</file>

<file path=xl/sharedStrings.xml><?xml version="1.0" encoding="utf-8"?>
<sst xmlns="http://schemas.openxmlformats.org/spreadsheetml/2006/main" count="166" uniqueCount="140">
  <si>
    <t>Year</t>
  </si>
  <si>
    <t>subdivision %</t>
  </si>
  <si>
    <t>total to distribute</t>
  </si>
  <si>
    <t>SUBDIVISIONS</t>
  </si>
  <si>
    <t>Adams County, Nebraska</t>
  </si>
  <si>
    <t>Antelope County, Nebraska</t>
  </si>
  <si>
    <t>Arthur County, Nebraska</t>
  </si>
  <si>
    <t>Banner County, Nebraska</t>
  </si>
  <si>
    <t>Beatrice City, Nebraska</t>
  </si>
  <si>
    <t>Bellevue City, Nebraska</t>
  </si>
  <si>
    <t>Blaine County, Nebraska</t>
  </si>
  <si>
    <t>Boone County, Nebraska</t>
  </si>
  <si>
    <t>Box Butte County, Nebraska</t>
  </si>
  <si>
    <t>Boyd County, Nebraska</t>
  </si>
  <si>
    <t>Brown County, Nebraska</t>
  </si>
  <si>
    <t>Buffalo County, Nebraska</t>
  </si>
  <si>
    <t>Burt County, Nebraska</t>
  </si>
  <si>
    <t>Butler County, Nebraska</t>
  </si>
  <si>
    <t>Cass County, Nebraska</t>
  </si>
  <si>
    <t>Cedar County, Nebraska</t>
  </si>
  <si>
    <t>Chase County, Nebraska</t>
  </si>
  <si>
    <t>Cherry County, Nebraska</t>
  </si>
  <si>
    <t>Cheyenne County, Nebraska</t>
  </si>
  <si>
    <t>Clay County, Nebraska</t>
  </si>
  <si>
    <t>Colfax County, Nebraska</t>
  </si>
  <si>
    <t>Columbus City, Nebraska</t>
  </si>
  <si>
    <t>Cuming County, Nebraska</t>
  </si>
  <si>
    <t>Custer County, Nebraska</t>
  </si>
  <si>
    <t>Dakota County, Nebraska</t>
  </si>
  <si>
    <t>Dawes County, Nebraska</t>
  </si>
  <si>
    <t>Dawson County, Nebraska</t>
  </si>
  <si>
    <t>Deuel County, Nebraska</t>
  </si>
  <si>
    <t>Dixon County, Nebraska</t>
  </si>
  <si>
    <t>Dodge County, Nebraska</t>
  </si>
  <si>
    <t>Douglas County, Nebraska</t>
  </si>
  <si>
    <t>Dundy County, Nebraska</t>
  </si>
  <si>
    <t>Fillmore County, Nebraska</t>
  </si>
  <si>
    <t>Franklin County, Nebraska</t>
  </si>
  <si>
    <t>Fremont City, Nebraska</t>
  </si>
  <si>
    <t>Frontier County, Nebraska</t>
  </si>
  <si>
    <t>Furnas County, Nebraska</t>
  </si>
  <si>
    <t>Gage County, Nebraska</t>
  </si>
  <si>
    <t>Garden County, Nebraska</t>
  </si>
  <si>
    <t>Garfield County, Nebraska</t>
  </si>
  <si>
    <t>Gosper County, Nebraska</t>
  </si>
  <si>
    <t>Grand Island City, Nebraska</t>
  </si>
  <si>
    <t>Grant County, Nebraska</t>
  </si>
  <si>
    <t>Greeley County, Nebraska</t>
  </si>
  <si>
    <t>Hall County, Nebraska</t>
  </si>
  <si>
    <t>Hamilton County, Nebraska</t>
  </si>
  <si>
    <t>Harlan County, Nebraska</t>
  </si>
  <si>
    <t>Hastings City, Nebraska</t>
  </si>
  <si>
    <t>Hayes County, Nebraska</t>
  </si>
  <si>
    <t>Hitchcock County, Nebraska</t>
  </si>
  <si>
    <t>Holt County, Nebraska</t>
  </si>
  <si>
    <t>Hooker County, Nebraska</t>
  </si>
  <si>
    <t>Howard County, Nebraska</t>
  </si>
  <si>
    <t>Jefferson County, Nebraska</t>
  </si>
  <si>
    <t>Johnson County, Nebraska</t>
  </si>
  <si>
    <t>Kearney City, Nebraska</t>
  </si>
  <si>
    <t>Kearney County, Nebraska</t>
  </si>
  <si>
    <t>Keith County, Nebraska</t>
  </si>
  <si>
    <t>Keya Paha County, Nebraska</t>
  </si>
  <si>
    <t>Kimball County, Nebraska</t>
  </si>
  <si>
    <t>Knox County, Nebraska</t>
  </si>
  <si>
    <t>La Vista City, Nebraska</t>
  </si>
  <si>
    <t>Lancaster County, Nebraska</t>
  </si>
  <si>
    <t>Lexington City, Nebraska</t>
  </si>
  <si>
    <t>Lincoln City, Nebraska</t>
  </si>
  <si>
    <t>Lincoln County, Nebraska</t>
  </si>
  <si>
    <t>Logan County, Nebraska</t>
  </si>
  <si>
    <t>Loup County, Nebraska</t>
  </si>
  <si>
    <t>Madison County, Nebraska</t>
  </si>
  <si>
    <t>McPherson County, Nebraska</t>
  </si>
  <si>
    <t>Merrick County, Nebraska</t>
  </si>
  <si>
    <t>Morrill County, Nebraska</t>
  </si>
  <si>
    <t>Nance County, Nebraska</t>
  </si>
  <si>
    <t>Nemaha County, Nebraska</t>
  </si>
  <si>
    <t>Norfolk City, Nebraska</t>
  </si>
  <si>
    <t>North Platte City, Nebraska</t>
  </si>
  <si>
    <t>Nuckolls County, Nebraska</t>
  </si>
  <si>
    <t>Omaha City, Nebraska</t>
  </si>
  <si>
    <t>Otoe County, Nebraska</t>
  </si>
  <si>
    <t>Papillion City, Nebraska</t>
  </si>
  <si>
    <t>Pawnee County, Nebraska</t>
  </si>
  <si>
    <t>Perkins County, Nebraska</t>
  </si>
  <si>
    <t>Phelps County, Nebraska</t>
  </si>
  <si>
    <t>Pierce County, Nebraska</t>
  </si>
  <si>
    <t>Platte County, Nebraska</t>
  </si>
  <si>
    <t>Polk County, Nebraska</t>
  </si>
  <si>
    <t>Red Willow County, Nebraska</t>
  </si>
  <si>
    <t>Richardson County, Nebraska</t>
  </si>
  <si>
    <t>Rock County, Nebraska</t>
  </si>
  <si>
    <t>Saline County, Nebraska</t>
  </si>
  <si>
    <t>Sarpy County, Nebraska</t>
  </si>
  <si>
    <t>Saunders County, Nebraska</t>
  </si>
  <si>
    <t>Scotts Bluff County, Nebraska</t>
  </si>
  <si>
    <t>Scottsbluff City, Nebraska</t>
  </si>
  <si>
    <t>Seward County, Nebraska</t>
  </si>
  <si>
    <t>Sheridan County, Nebraska</t>
  </si>
  <si>
    <t>Sherman County, Nebraska</t>
  </si>
  <si>
    <t>Sioux County, Nebraska</t>
  </si>
  <si>
    <t>South Sioux City, Nebraska</t>
  </si>
  <si>
    <t>Stanton County, Nebraska</t>
  </si>
  <si>
    <t>Thayer County, Nebraska</t>
  </si>
  <si>
    <t>Thomas County, Nebraska</t>
  </si>
  <si>
    <t>Thurston County, Nebraska</t>
  </si>
  <si>
    <t>Valley County, Nebraska</t>
  </si>
  <si>
    <t>Washington County, Nebraska</t>
  </si>
  <si>
    <t>Wayne County, Nebraska</t>
  </si>
  <si>
    <t>Webster County, Nebraska</t>
  </si>
  <si>
    <t>Wheeler County, Nebraska</t>
  </si>
  <si>
    <t>York County, Nebraska</t>
  </si>
  <si>
    <t>Allocation %</t>
  </si>
  <si>
    <t>TOTAL distributed to Subdivision</t>
  </si>
  <si>
    <t>Payment 1</t>
  </si>
  <si>
    <t>Payment 2</t>
  </si>
  <si>
    <t>Payment 3</t>
  </si>
  <si>
    <t>Payment 4</t>
  </si>
  <si>
    <t>Payment 5</t>
  </si>
  <si>
    <t>Payment 6</t>
  </si>
  <si>
    <t>Payment 7</t>
  </si>
  <si>
    <t>Base</t>
  </si>
  <si>
    <t>Nebraska allocation %</t>
  </si>
  <si>
    <t>NE Addl. Restitution %</t>
  </si>
  <si>
    <t>National Schedule</t>
  </si>
  <si>
    <t>Nebraska Schedule</t>
  </si>
  <si>
    <t>TOTALS</t>
  </si>
  <si>
    <t>TOTAL per Sch. M</t>
  </si>
  <si>
    <t>diff.</t>
  </si>
  <si>
    <t>Incentives (A,B,C)</t>
  </si>
  <si>
    <t>Total</t>
  </si>
  <si>
    <t>Grand total</t>
  </si>
  <si>
    <t>Recalculated</t>
  </si>
  <si>
    <t>Total Payment</t>
  </si>
  <si>
    <t>Nebraska Payment</t>
  </si>
  <si>
    <t>NE Additional Restitution Payment</t>
  </si>
  <si>
    <t>Incentive D Part 1</t>
  </si>
  <si>
    <t>Incentive D Part 2</t>
  </si>
  <si>
    <t xml:space="preserve">Additional Restitution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</si>
</sst>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00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1" applyFont="1"/>
    <xf numFmtId="164" fontId="0" fillId="0" borderId="0" xfId="1" applyNumberFormat="1" applyFont="1"/>
    <xf numFmtId="9" fontId="0" fillId="0" borderId="0" xfId="1" applyNumberFormat="1" applyFont="1"/>
    <xf numFmtId="0" fontId="2" fillId="0" borderId="0" xfId="0" applyFont="1" applyAlignment="1">
      <alignment wrapText="1"/>
    </xf>
    <xf numFmtId="164" fontId="2" fillId="0" borderId="0" xfId="2" applyNumberFormat="1" applyFont="1" applyAlignment="1">
      <alignment vertical="top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44" fontId="0" fillId="2" borderId="0" xfId="1" applyFont="1" applyFill="1"/>
    <xf numFmtId="0" fontId="4" fillId="0" borderId="0" xfId="0" applyFont="1"/>
    <xf numFmtId="44" fontId="4" fillId="0" borderId="0" xfId="1" applyFont="1"/>
    <xf numFmtId="0" fontId="0" fillId="0" borderId="0" xfId="0" applyAlignment="1">
      <alignment horizontal="left"/>
    </xf>
    <xf numFmtId="44" fontId="0" fillId="0" borderId="0" xfId="1" applyNumberFormat="1" applyFont="1"/>
    <xf numFmtId="0" fontId="0" fillId="0" borderId="0" xfId="0" applyAlignment="1">
      <alignment vertical="top" wrapText="1"/>
    </xf>
    <xf numFmtId="0" fontId="0" fillId="0" borderId="0" xfId="0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2"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DEC2-061E-4F9F-BF5B-0362DC0FF2BA}">
  <dimension ref="A1:AS4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8" sqref="E8"/>
    </sheetView>
  </sheetViews>
  <sheetFormatPr defaultRowHeight="14.4" x14ac:dyDescent="0.3"/>
  <cols>
    <col min="1" max="1" width="21.44140625" customWidth="1"/>
    <col min="2" max="4" width="16.33203125" bestFit="1" customWidth="1"/>
    <col min="5" max="8" width="18" bestFit="1" customWidth="1"/>
    <col min="9" max="9" width="19" bestFit="1" customWidth="1"/>
    <col min="10" max="10" width="7" style="8" customWidth="1"/>
    <col min="11" max="11" width="26.5546875" bestFit="1" customWidth="1"/>
    <col min="12" max="12" width="19" customWidth="1"/>
    <col min="14" max="14" width="21.109375" bestFit="1" customWidth="1"/>
    <col min="15" max="15" width="14.33203125" bestFit="1" customWidth="1"/>
  </cols>
  <sheetData>
    <row r="1" spans="1:45" x14ac:dyDescent="0.3">
      <c r="A1" s="10" t="s">
        <v>125</v>
      </c>
      <c r="B1" s="10" t="s">
        <v>115</v>
      </c>
      <c r="C1" s="10" t="s">
        <v>116</v>
      </c>
      <c r="D1" s="10" t="s">
        <v>117</v>
      </c>
      <c r="E1" s="10" t="s">
        <v>118</v>
      </c>
      <c r="F1" s="10" t="s">
        <v>119</v>
      </c>
      <c r="G1" s="10" t="s">
        <v>120</v>
      </c>
      <c r="H1" s="10" t="s">
        <v>121</v>
      </c>
      <c r="I1" s="10" t="s">
        <v>127</v>
      </c>
      <c r="K1" t="s">
        <v>128</v>
      </c>
      <c r="L1" s="7" t="s">
        <v>129</v>
      </c>
    </row>
    <row r="2" spans="1:45" x14ac:dyDescent="0.3">
      <c r="A2" t="s">
        <v>122</v>
      </c>
      <c r="B2" s="1">
        <v>257026678.71000001</v>
      </c>
      <c r="C2" s="1">
        <v>113091738.63</v>
      </c>
      <c r="D2" s="1">
        <v>113091738.63</v>
      </c>
      <c r="E2" s="1">
        <v>81605970.489999995</v>
      </c>
      <c r="F2" s="1">
        <v>81605970.5</v>
      </c>
      <c r="G2" s="1">
        <v>81605970.5</v>
      </c>
      <c r="H2" s="1">
        <v>81605970.489999995</v>
      </c>
      <c r="I2" s="1">
        <f>SUM(B2:H2)</f>
        <v>809634037.95000005</v>
      </c>
      <c r="J2" s="9"/>
      <c r="K2" s="1">
        <v>809634037.95000005</v>
      </c>
      <c r="L2" s="1">
        <f t="shared" ref="L2:L8" si="0">I2-K2</f>
        <v>0</v>
      </c>
      <c r="M2" s="1"/>
      <c r="N2" t="s">
        <v>123</v>
      </c>
      <c r="O2" s="2">
        <v>4.9456401641000004E-3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x14ac:dyDescent="0.3">
      <c r="A3" t="s">
        <v>130</v>
      </c>
      <c r="B3" s="1">
        <v>0</v>
      </c>
      <c r="C3" s="1">
        <v>143934940.08000001</v>
      </c>
      <c r="D3" s="1">
        <v>143934940.08000001</v>
      </c>
      <c r="E3" s="1">
        <v>143934940.08000001</v>
      </c>
      <c r="F3" s="1">
        <v>143934940.08000001</v>
      </c>
      <c r="G3" s="1">
        <v>143934940.08000001</v>
      </c>
      <c r="H3" s="1">
        <v>143934940.08000001</v>
      </c>
      <c r="I3" s="1">
        <f>SUM(B3:H3)</f>
        <v>863609640.48000014</v>
      </c>
      <c r="J3" s="9"/>
      <c r="K3" s="1">
        <v>863609640.48000002</v>
      </c>
      <c r="L3" s="1">
        <f t="shared" si="0"/>
        <v>0</v>
      </c>
      <c r="M3" s="1"/>
      <c r="N3" t="s">
        <v>124</v>
      </c>
      <c r="O3" s="2">
        <v>6.0735792519999998E-3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x14ac:dyDescent="0.3">
      <c r="A4" s="12" t="s">
        <v>137</v>
      </c>
      <c r="B4" s="1">
        <v>0</v>
      </c>
      <c r="C4" s="1">
        <v>0</v>
      </c>
      <c r="D4" s="1">
        <v>0</v>
      </c>
      <c r="E4" s="1">
        <v>31485768.140000001</v>
      </c>
      <c r="F4" s="1">
        <v>31485768.140000001</v>
      </c>
      <c r="G4" s="1">
        <v>0</v>
      </c>
      <c r="H4" s="1">
        <v>0</v>
      </c>
      <c r="I4" s="1">
        <f>SUM(B4:H4)</f>
        <v>62971536.280000001</v>
      </c>
      <c r="J4" s="9"/>
      <c r="K4" s="1">
        <v>62971536.280000001</v>
      </c>
      <c r="L4" s="1">
        <f t="shared" si="0"/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x14ac:dyDescent="0.3">
      <c r="A5" s="12" t="s">
        <v>138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31485768.140000001</v>
      </c>
      <c r="H5" s="1">
        <v>31485768.149999999</v>
      </c>
      <c r="I5" s="1">
        <f>SUM(B5:H5)</f>
        <v>62971536.289999999</v>
      </c>
      <c r="J5" s="9"/>
      <c r="K5" s="1">
        <v>62971536.289999999</v>
      </c>
      <c r="L5" s="1">
        <f t="shared" si="0"/>
        <v>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x14ac:dyDescent="0.3">
      <c r="A6" t="s">
        <v>131</v>
      </c>
      <c r="B6" s="1">
        <f t="shared" ref="B6" si="1">SUM(B2:B5)</f>
        <v>257026678.71000001</v>
      </c>
      <c r="C6" s="1">
        <f t="shared" ref="C6:H6" si="2">SUM(C2:C5)</f>
        <v>257026678.71000001</v>
      </c>
      <c r="D6" s="1">
        <f t="shared" si="2"/>
        <v>257026678.71000001</v>
      </c>
      <c r="E6" s="1">
        <f t="shared" si="2"/>
        <v>257026678.70999998</v>
      </c>
      <c r="F6" s="1">
        <f t="shared" si="2"/>
        <v>257026678.72000003</v>
      </c>
      <c r="G6" s="1">
        <f t="shared" si="2"/>
        <v>257026678.72000003</v>
      </c>
      <c r="H6" s="1">
        <f t="shared" si="2"/>
        <v>257026678.72</v>
      </c>
      <c r="I6" s="1">
        <f>SUM(B6:H6)</f>
        <v>1799186751</v>
      </c>
      <c r="J6" s="9"/>
      <c r="K6" s="1">
        <f>+SUM(K2:K5)</f>
        <v>1799186751</v>
      </c>
      <c r="L6" s="1">
        <f t="shared" si="0"/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x14ac:dyDescent="0.3">
      <c r="B7" s="1"/>
      <c r="C7" s="1"/>
      <c r="D7" s="1"/>
      <c r="E7" s="1"/>
      <c r="F7" s="1"/>
      <c r="G7" s="1"/>
      <c r="H7" s="1"/>
      <c r="I7" s="1"/>
      <c r="J7" s="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ht="14.4" customHeight="1" x14ac:dyDescent="0.3">
      <c r="A8" s="14" t="s">
        <v>139</v>
      </c>
      <c r="B8" s="1">
        <v>2698780.13</v>
      </c>
      <c r="C8" s="1">
        <v>4497966.88</v>
      </c>
      <c r="D8" s="1">
        <v>4497966.87</v>
      </c>
      <c r="E8" s="1">
        <v>4497966.88</v>
      </c>
      <c r="F8" s="1">
        <v>0</v>
      </c>
      <c r="G8" s="1">
        <v>0</v>
      </c>
      <c r="H8" s="1">
        <v>0</v>
      </c>
      <c r="I8" s="1">
        <f>SUM(B8:H8)</f>
        <v>16192680.759999998</v>
      </c>
      <c r="J8" s="9"/>
      <c r="K8" s="1">
        <v>16192680.76</v>
      </c>
      <c r="L8" s="1">
        <f t="shared" si="0"/>
        <v>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x14ac:dyDescent="0.3">
      <c r="A9" s="14"/>
      <c r="B9" s="1"/>
      <c r="C9" s="1"/>
      <c r="D9" s="1"/>
      <c r="E9" s="1"/>
      <c r="F9" s="1"/>
      <c r="G9" s="1"/>
      <c r="H9" s="1"/>
      <c r="I9" s="1"/>
      <c r="J9" s="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 x14ac:dyDescent="0.3">
      <c r="B10" s="1"/>
      <c r="C10" s="1"/>
      <c r="D10" s="1"/>
      <c r="E10" s="1"/>
      <c r="F10" s="1"/>
      <c r="G10" s="1"/>
      <c r="H10" s="1"/>
      <c r="I10" s="1"/>
      <c r="J10" s="9"/>
      <c r="K10" s="1">
        <f>K6+K8</f>
        <v>1815379431.76</v>
      </c>
      <c r="L10" s="1" t="s">
        <v>132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x14ac:dyDescent="0.3">
      <c r="B11" s="1"/>
      <c r="C11" s="1"/>
      <c r="D11" s="1"/>
      <c r="E11" s="1"/>
      <c r="F11" s="1"/>
      <c r="G11" s="1"/>
      <c r="H11" s="1"/>
      <c r="I11" s="1"/>
      <c r="J11" s="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x14ac:dyDescent="0.3">
      <c r="B12" s="1"/>
      <c r="C12" s="1"/>
      <c r="D12" s="1"/>
      <c r="E12" s="1"/>
      <c r="F12" s="1"/>
      <c r="G12" s="1"/>
      <c r="H12" s="1"/>
      <c r="I12" s="1"/>
      <c r="J12" s="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x14ac:dyDescent="0.3">
      <c r="A13" s="10" t="s">
        <v>126</v>
      </c>
      <c r="B13" s="10" t="s">
        <v>115</v>
      </c>
      <c r="C13" s="10" t="s">
        <v>116</v>
      </c>
      <c r="D13" s="10" t="s">
        <v>117</v>
      </c>
      <c r="E13" s="10" t="s">
        <v>118</v>
      </c>
      <c r="F13" s="10" t="s">
        <v>119</v>
      </c>
      <c r="G13" s="10" t="s">
        <v>120</v>
      </c>
      <c r="H13" s="10" t="s">
        <v>121</v>
      </c>
      <c r="I13" s="11" t="s">
        <v>127</v>
      </c>
      <c r="J13" s="9"/>
      <c r="K13" s="1" t="s">
        <v>133</v>
      </c>
      <c r="L13" s="6" t="s">
        <v>129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x14ac:dyDescent="0.3">
      <c r="A14" t="s">
        <v>122</v>
      </c>
      <c r="B14" s="1">
        <f>+B2*$O$2</f>
        <v>1271161.4654734025</v>
      </c>
      <c r="C14" s="1">
        <f>+C2*$O$2</f>
        <v>559311.04479642748</v>
      </c>
      <c r="D14" s="1">
        <f>+D2*$O$2</f>
        <v>559311.04479642748</v>
      </c>
      <c r="E14" s="1">
        <f>+E2*$O$2</f>
        <v>403593.76528570335</v>
      </c>
      <c r="F14" s="1">
        <f>+F2*$O$2</f>
        <v>403593.76533515978</v>
      </c>
      <c r="G14" s="1">
        <f>+G2*$O$2</f>
        <v>403593.76533515978</v>
      </c>
      <c r="H14" s="1">
        <f>+H2*$O$2</f>
        <v>403593.76528570335</v>
      </c>
      <c r="I14" s="1">
        <f>SUM(B14:H14)</f>
        <v>4004158.6163079841</v>
      </c>
      <c r="J14" s="9"/>
      <c r="K14" s="1">
        <f>K2*$O$2</f>
        <v>4004158.6163079841</v>
      </c>
      <c r="L14" s="1">
        <f t="shared" ref="L14:L20" si="3">I14-K14</f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x14ac:dyDescent="0.3">
      <c r="A15" t="s">
        <v>130</v>
      </c>
      <c r="B15" s="1">
        <f>+B3*$O$2</f>
        <v>0</v>
      </c>
      <c r="C15" s="1">
        <f>+C3*$O$2</f>
        <v>711850.42067697493</v>
      </c>
      <c r="D15" s="1">
        <f>+D3*$O$2</f>
        <v>711850.42067697493</v>
      </c>
      <c r="E15" s="1">
        <f>+E3*$O$2</f>
        <v>711850.42067697493</v>
      </c>
      <c r="F15" s="1">
        <f>+F3*$O$2</f>
        <v>711850.42067697493</v>
      </c>
      <c r="G15" s="1">
        <f>+G3*$O$2</f>
        <v>711850.42067697493</v>
      </c>
      <c r="H15" s="1">
        <f>+H3*$O$2</f>
        <v>711850.42067697493</v>
      </c>
      <c r="I15" s="1">
        <f>SUM(B15:H15)</f>
        <v>4271102.5240618493</v>
      </c>
      <c r="J15" s="9"/>
      <c r="K15" s="1">
        <f>K3*$O$2</f>
        <v>4271102.5240618493</v>
      </c>
      <c r="L15" s="1">
        <f t="shared" si="3"/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x14ac:dyDescent="0.3">
      <c r="A16" s="12" t="s">
        <v>137</v>
      </c>
      <c r="B16" s="1">
        <f>+B4*$O$2</f>
        <v>0</v>
      </c>
      <c r="C16" s="1">
        <f>+C4*$O$2</f>
        <v>0</v>
      </c>
      <c r="D16" s="1">
        <f>+D4*$O$2</f>
        <v>0</v>
      </c>
      <c r="E16" s="1">
        <f>+E4*$O$2</f>
        <v>155717.27951072415</v>
      </c>
      <c r="F16" s="1">
        <f>+F4*$O$2</f>
        <v>155717.27951072415</v>
      </c>
      <c r="G16" s="1">
        <f>+G4*$O$2</f>
        <v>0</v>
      </c>
      <c r="H16" s="1">
        <f>+H4*$O$2</f>
        <v>0</v>
      </c>
      <c r="I16" s="1">
        <f>SUM(B16:H16)</f>
        <v>311434.55902144831</v>
      </c>
      <c r="J16" s="9"/>
      <c r="K16" s="1">
        <f>K4*$O$2</f>
        <v>311434.55902144831</v>
      </c>
      <c r="L16" s="1">
        <f t="shared" si="3"/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x14ac:dyDescent="0.3">
      <c r="A17" s="12" t="s">
        <v>138</v>
      </c>
      <c r="B17" s="1">
        <f>+B5*$O$2</f>
        <v>0</v>
      </c>
      <c r="C17" s="1">
        <f>+C5*$O$2</f>
        <v>0</v>
      </c>
      <c r="D17" s="1">
        <f>+D5*$O$2</f>
        <v>0</v>
      </c>
      <c r="E17" s="1">
        <f>+E5*$O$2</f>
        <v>0</v>
      </c>
      <c r="F17" s="1">
        <f>+F5*$O$2</f>
        <v>0</v>
      </c>
      <c r="G17" s="1">
        <f>+G5*$O$2</f>
        <v>155717.27951072415</v>
      </c>
      <c r="H17" s="1">
        <f>+H5*$O$2</f>
        <v>155717.27956018056</v>
      </c>
      <c r="I17" s="1">
        <f>SUM(B17:H17)</f>
        <v>311434.55907090474</v>
      </c>
      <c r="J17" s="9"/>
      <c r="K17" s="1">
        <f>K5*$O$2</f>
        <v>311434.55907090474</v>
      </c>
      <c r="L17" s="1">
        <f t="shared" si="3"/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x14ac:dyDescent="0.3">
      <c r="A18" t="s">
        <v>131</v>
      </c>
      <c r="B18" s="1">
        <f>+B6*$O$2</f>
        <v>1271161.4654734025</v>
      </c>
      <c r="C18" s="1">
        <f>+C6*$O$2</f>
        <v>1271161.4654734025</v>
      </c>
      <c r="D18" s="1">
        <f>+D6*$O$2</f>
        <v>1271161.4654734025</v>
      </c>
      <c r="E18" s="1">
        <f>+E6*$O$2</f>
        <v>1271161.4654734023</v>
      </c>
      <c r="F18" s="1">
        <f>+F6*$O$2</f>
        <v>1271161.465522859</v>
      </c>
      <c r="G18" s="1">
        <f>+G6*$O$2</f>
        <v>1271161.465522859</v>
      </c>
      <c r="H18" s="1">
        <f>+H6*$O$2</f>
        <v>1271161.4655228588</v>
      </c>
      <c r="I18" s="1">
        <f>SUM(B18:H18)</f>
        <v>8898130.2584621869</v>
      </c>
      <c r="J18" s="9"/>
      <c r="K18" s="1">
        <f>K6*$O$2</f>
        <v>8898130.2584621869</v>
      </c>
      <c r="L18" s="1">
        <f t="shared" si="3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x14ac:dyDescent="0.3">
      <c r="B19" s="1"/>
      <c r="C19" s="1"/>
      <c r="D19" s="1"/>
      <c r="E19" s="1"/>
      <c r="F19" s="1"/>
      <c r="G19" s="1"/>
      <c r="H19" s="1"/>
      <c r="I19" s="1"/>
      <c r="J19" s="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4.4" customHeight="1" x14ac:dyDescent="0.3">
      <c r="A20" s="14" t="s">
        <v>139</v>
      </c>
      <c r="B20" s="1">
        <f>+B8*$O$3</f>
        <v>16391.25500327786</v>
      </c>
      <c r="C20" s="1">
        <f>+C8*$O$3</f>
        <v>27318.758318551172</v>
      </c>
      <c r="D20" s="1">
        <f>+D8*$O$3</f>
        <v>27318.758257815382</v>
      </c>
      <c r="E20" s="1">
        <f>+E8*$O$3</f>
        <v>27318.758318551172</v>
      </c>
      <c r="F20" s="1">
        <f>+F8*$O$3</f>
        <v>0</v>
      </c>
      <c r="G20" s="1">
        <f>+G8*$O$3</f>
        <v>0</v>
      </c>
      <c r="H20" s="1">
        <f>+H8*$O$3</f>
        <v>0</v>
      </c>
      <c r="I20" s="1">
        <f>SUM(B20:H20)</f>
        <v>98347.529898195586</v>
      </c>
      <c r="J20" s="9"/>
      <c r="K20" s="1">
        <f>K8*$O$3</f>
        <v>98347.529898195586</v>
      </c>
      <c r="L20" s="1">
        <f t="shared" si="3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x14ac:dyDescent="0.3">
      <c r="A21" s="14"/>
      <c r="B21" s="1"/>
      <c r="C21" s="1"/>
      <c r="D21" s="1"/>
      <c r="E21" s="1"/>
      <c r="F21" s="1"/>
      <c r="G21" s="1"/>
      <c r="H21" s="1"/>
      <c r="I21" s="1"/>
      <c r="J21" s="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x14ac:dyDescent="0.3">
      <c r="B22" s="1"/>
      <c r="C22" s="1"/>
      <c r="D22" s="1"/>
      <c r="E22" s="1"/>
      <c r="F22" s="1"/>
      <c r="G22" s="1"/>
      <c r="H22" s="1"/>
      <c r="I22" s="1"/>
      <c r="J22" s="9"/>
      <c r="K22" s="1">
        <f>K18+K20</f>
        <v>8996477.7883603834</v>
      </c>
      <c r="L22" s="1" t="s">
        <v>132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x14ac:dyDescent="0.3">
      <c r="B23" s="1"/>
      <c r="C23" s="1"/>
      <c r="D23" s="1"/>
      <c r="E23" s="1"/>
      <c r="F23" s="1"/>
      <c r="G23" s="1"/>
      <c r="H23" s="1"/>
      <c r="I23" s="1"/>
      <c r="J23" s="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x14ac:dyDescent="0.3">
      <c r="B24" s="1"/>
      <c r="C24" s="1"/>
      <c r="D24" s="1"/>
      <c r="E24" s="1"/>
      <c r="F24" s="1"/>
      <c r="G24" s="1"/>
      <c r="H24" s="1"/>
      <c r="I24" s="1"/>
      <c r="J24" s="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x14ac:dyDescent="0.3">
      <c r="B25" s="1"/>
      <c r="C25" s="1"/>
      <c r="D25" s="1"/>
      <c r="E25" s="1"/>
      <c r="F25" s="1"/>
      <c r="G25" s="1"/>
      <c r="H25" s="1"/>
      <c r="I25" s="1"/>
      <c r="J25" s="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x14ac:dyDescent="0.3">
      <c r="B26" s="1"/>
      <c r="C26" s="1"/>
      <c r="D26" s="1"/>
      <c r="E26" s="1"/>
      <c r="F26" s="1"/>
      <c r="G26" s="1"/>
      <c r="H26" s="1"/>
      <c r="I26" s="1"/>
      <c r="J26" s="9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x14ac:dyDescent="0.3">
      <c r="B27" s="1"/>
      <c r="C27" s="1"/>
      <c r="D27" s="1"/>
      <c r="E27" s="1"/>
      <c r="F27" s="1"/>
      <c r="G27" s="1"/>
      <c r="H27" s="1"/>
      <c r="I27" s="1"/>
      <c r="J27" s="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x14ac:dyDescent="0.3">
      <c r="B28" s="1"/>
      <c r="C28" s="1"/>
      <c r="D28" s="1"/>
      <c r="E28" s="1"/>
      <c r="F28" s="1"/>
      <c r="G28" s="1"/>
      <c r="H28" s="1"/>
      <c r="I28" s="1"/>
      <c r="J28" s="9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x14ac:dyDescent="0.3">
      <c r="B29" s="1"/>
      <c r="C29" s="1"/>
      <c r="D29" s="1"/>
      <c r="E29" s="1"/>
      <c r="F29" s="1"/>
      <c r="G29" s="1"/>
      <c r="H29" s="1"/>
      <c r="I29" s="1"/>
      <c r="J29" s="9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x14ac:dyDescent="0.3">
      <c r="B30" s="1"/>
      <c r="C30" s="1"/>
      <c r="D30" s="1"/>
      <c r="E30" s="1"/>
      <c r="F30" s="1"/>
      <c r="G30" s="1"/>
      <c r="H30" s="1"/>
      <c r="I30" s="1"/>
      <c r="J30" s="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x14ac:dyDescent="0.3">
      <c r="B31" s="1"/>
      <c r="C31" s="1"/>
      <c r="D31" s="1"/>
      <c r="E31" s="1"/>
      <c r="F31" s="1"/>
      <c r="G31" s="1"/>
      <c r="H31" s="1"/>
      <c r="I31" s="1"/>
      <c r="J31" s="9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x14ac:dyDescent="0.3">
      <c r="B32" s="1"/>
      <c r="C32" s="1"/>
      <c r="D32" s="1"/>
      <c r="E32" s="1"/>
      <c r="F32" s="1"/>
      <c r="G32" s="1"/>
      <c r="H32" s="1"/>
      <c r="I32" s="1"/>
      <c r="J32" s="9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2:45" x14ac:dyDescent="0.3">
      <c r="B33" s="1"/>
      <c r="C33" s="1"/>
      <c r="D33" s="1"/>
      <c r="E33" s="1"/>
      <c r="F33" s="1"/>
      <c r="G33" s="1"/>
      <c r="H33" s="1"/>
      <c r="I33" s="1"/>
      <c r="J33" s="9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2:45" x14ac:dyDescent="0.3">
      <c r="B34" s="1"/>
      <c r="C34" s="1"/>
      <c r="D34" s="1"/>
      <c r="E34" s="1"/>
      <c r="F34" s="1"/>
      <c r="G34" s="1"/>
      <c r="H34" s="1"/>
      <c r="I34" s="1"/>
      <c r="J34" s="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2:45" x14ac:dyDescent="0.3">
      <c r="B35" s="1"/>
      <c r="C35" s="1"/>
      <c r="D35" s="1"/>
      <c r="E35" s="1"/>
      <c r="F35" s="1"/>
      <c r="G35" s="1"/>
      <c r="H35" s="1"/>
      <c r="I35" s="1"/>
      <c r="J35" s="9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2:45" x14ac:dyDescent="0.3">
      <c r="B36" s="1"/>
      <c r="C36" s="1"/>
      <c r="D36" s="1"/>
      <c r="E36" s="1"/>
      <c r="F36" s="1"/>
      <c r="G36" s="1"/>
      <c r="H36" s="1"/>
      <c r="I36" s="1"/>
      <c r="J36" s="9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2:45" x14ac:dyDescent="0.3">
      <c r="B37" s="1"/>
      <c r="C37" s="1"/>
      <c r="D37" s="1"/>
      <c r="E37" s="1"/>
      <c r="F37" s="1"/>
      <c r="G37" s="1"/>
      <c r="H37" s="1"/>
      <c r="I37" s="1"/>
      <c r="J37" s="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2:45" x14ac:dyDescent="0.3">
      <c r="B38" s="1"/>
      <c r="C38" s="1"/>
      <c r="D38" s="1"/>
      <c r="E38" s="1"/>
      <c r="F38" s="1"/>
      <c r="G38" s="1"/>
      <c r="H38" s="1"/>
      <c r="I38" s="1"/>
      <c r="J38" s="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2:45" x14ac:dyDescent="0.3">
      <c r="B39" s="1"/>
      <c r="C39" s="1"/>
      <c r="D39" s="1"/>
      <c r="E39" s="1"/>
      <c r="F39" s="1"/>
      <c r="G39" s="1"/>
      <c r="H39" s="1"/>
      <c r="I39" s="1"/>
      <c r="J39" s="9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2:45" x14ac:dyDescent="0.3">
      <c r="B40" s="1"/>
      <c r="C40" s="1"/>
      <c r="D40" s="1"/>
      <c r="E40" s="1"/>
      <c r="F40" s="1"/>
      <c r="G40" s="1"/>
      <c r="H40" s="1"/>
      <c r="I40" s="1"/>
      <c r="J40" s="9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2:45" x14ac:dyDescent="0.3">
      <c r="B41" s="1"/>
      <c r="C41" s="1"/>
      <c r="D41" s="1"/>
      <c r="E41" s="1"/>
      <c r="F41" s="1"/>
      <c r="G41" s="1"/>
      <c r="H41" s="1"/>
      <c r="I41" s="1"/>
      <c r="J41" s="9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2:45" x14ac:dyDescent="0.3">
      <c r="B42" s="1"/>
      <c r="C42" s="1"/>
      <c r="D42" s="1"/>
      <c r="E42" s="1"/>
      <c r="F42" s="1"/>
      <c r="G42" s="1"/>
      <c r="H42" s="1"/>
      <c r="I42" s="1"/>
      <c r="J42" s="9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2:45" x14ac:dyDescent="0.3"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2:45" x14ac:dyDescent="0.3"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16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J12" sqref="A10:J12"/>
    </sheetView>
  </sheetViews>
  <sheetFormatPr defaultRowHeight="14.4" x14ac:dyDescent="0.3"/>
  <cols>
    <col min="1" max="1" width="16.6640625" bestFit="1" customWidth="1"/>
    <col min="2" max="2" width="16.6640625" customWidth="1"/>
    <col min="3" max="3" width="20" bestFit="1" customWidth="1"/>
    <col min="4" max="5" width="16.33203125" bestFit="1" customWidth="1"/>
    <col min="6" max="9" width="18" bestFit="1" customWidth="1"/>
    <col min="11" max="11" width="32" bestFit="1" customWidth="1"/>
    <col min="12" max="12" width="9.109375" style="8"/>
    <col min="13" max="13" width="19" bestFit="1" customWidth="1"/>
  </cols>
  <sheetData>
    <row r="1" spans="1:69" x14ac:dyDescent="0.3">
      <c r="A1" s="15" t="s">
        <v>0</v>
      </c>
      <c r="B1" s="15"/>
      <c r="C1">
        <v>2023</v>
      </c>
      <c r="D1">
        <v>2024</v>
      </c>
      <c r="E1">
        <v>2025</v>
      </c>
      <c r="F1">
        <v>2026</v>
      </c>
      <c r="G1">
        <v>2027</v>
      </c>
      <c r="H1">
        <v>2028</v>
      </c>
      <c r="I1">
        <v>2029</v>
      </c>
      <c r="K1" t="s">
        <v>127</v>
      </c>
      <c r="M1" t="s">
        <v>133</v>
      </c>
      <c r="N1" t="s">
        <v>129</v>
      </c>
    </row>
    <row r="2" spans="1:69" x14ac:dyDescent="0.3">
      <c r="A2" s="15" t="s">
        <v>135</v>
      </c>
      <c r="B2" s="15"/>
      <c r="C2" s="1">
        <f>+'NE payment schedule'!B18</f>
        <v>1271161.4654734025</v>
      </c>
      <c r="D2" s="1">
        <f>+'NE payment schedule'!C18</f>
        <v>1271161.4654734025</v>
      </c>
      <c r="E2" s="1">
        <f>+'NE payment schedule'!D18</f>
        <v>1271161.4654734025</v>
      </c>
      <c r="F2" s="1">
        <f>+'NE payment schedule'!E18</f>
        <v>1271161.4654734023</v>
      </c>
      <c r="G2" s="1">
        <f>+'NE payment schedule'!F18</f>
        <v>1271161.465522859</v>
      </c>
      <c r="H2" s="1">
        <f>+'NE payment schedule'!G18</f>
        <v>1271161.465522859</v>
      </c>
      <c r="I2" s="1">
        <f>+'NE payment schedule'!H18</f>
        <v>1271161.4655228588</v>
      </c>
      <c r="J2" s="1"/>
      <c r="K2" s="1">
        <f>SUM(C2:I2)</f>
        <v>8898130.2584621869</v>
      </c>
      <c r="L2" s="9"/>
      <c r="M2" s="1">
        <f>+'NE payment schedule'!I6*'NE payment schedule'!O2</f>
        <v>8898130.2584621869</v>
      </c>
      <c r="N2" s="1">
        <f>K2-M2</f>
        <v>0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spans="1:69" x14ac:dyDescent="0.3">
      <c r="A3" s="15" t="s">
        <v>136</v>
      </c>
      <c r="B3" s="15"/>
      <c r="C3" s="13">
        <f>+'NE payment schedule'!B20</f>
        <v>16391.25500327786</v>
      </c>
      <c r="D3" s="13">
        <f>+'NE payment schedule'!C20</f>
        <v>27318.758318551172</v>
      </c>
      <c r="E3" s="13">
        <f>+'NE payment schedule'!D20</f>
        <v>27318.758257815382</v>
      </c>
      <c r="F3" s="13">
        <f>+'NE payment schedule'!E20</f>
        <v>27318.758318551172</v>
      </c>
      <c r="G3" s="13">
        <f>+'NE payment schedule'!F20</f>
        <v>0</v>
      </c>
      <c r="H3" s="13">
        <f>+'NE payment schedule'!G20</f>
        <v>0</v>
      </c>
      <c r="I3" s="13">
        <f>+'NE payment schedule'!H20</f>
        <v>0</v>
      </c>
      <c r="J3" s="1"/>
      <c r="K3" s="1">
        <f>SUM(C3:I3)</f>
        <v>98347.529898195586</v>
      </c>
      <c r="L3" s="9"/>
      <c r="M3" s="1">
        <f>+'NE payment schedule'!K8*'NE payment schedule'!O3</f>
        <v>98347.529898195586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spans="1:69" x14ac:dyDescent="0.3">
      <c r="A4" s="15" t="s">
        <v>134</v>
      </c>
      <c r="B4" s="15"/>
      <c r="C4" s="1">
        <f>SUM(C2:C3)</f>
        <v>1287552.7204766804</v>
      </c>
      <c r="D4" s="1">
        <f t="shared" ref="D4:I4" si="0">SUM(D2:D3)</f>
        <v>1298480.2237919536</v>
      </c>
      <c r="E4" s="1">
        <f t="shared" si="0"/>
        <v>1298480.2237312179</v>
      </c>
      <c r="F4" s="1">
        <f t="shared" si="0"/>
        <v>1298480.2237919534</v>
      </c>
      <c r="G4" s="1">
        <f t="shared" si="0"/>
        <v>1271161.465522859</v>
      </c>
      <c r="H4" s="1">
        <f t="shared" si="0"/>
        <v>1271161.465522859</v>
      </c>
      <c r="I4" s="1">
        <f t="shared" si="0"/>
        <v>1271161.4655228588</v>
      </c>
      <c r="J4" s="1"/>
      <c r="K4" s="1">
        <f>SUM(C4:I4)</f>
        <v>8996477.7883603834</v>
      </c>
      <c r="L4" s="9"/>
      <c r="M4" s="1">
        <f>+('NE payment schedule'!K6*'NE payment schedule'!O2)+('NE payment schedule'!K8*'NE payment schedule'!O3)</f>
        <v>8996477.7883603834</v>
      </c>
      <c r="N4" s="1">
        <f t="shared" ref="N4:N6" si="1">K4-M4</f>
        <v>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spans="1:69" x14ac:dyDescent="0.3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1"/>
      <c r="K5" s="1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spans="1:69" x14ac:dyDescent="0.3">
      <c r="A6" s="15" t="s">
        <v>2</v>
      </c>
      <c r="B6" s="15"/>
      <c r="C6" s="1">
        <f>+C4*C5</f>
        <v>193132.90807150205</v>
      </c>
      <c r="D6" s="1">
        <f t="shared" ref="D6:I6" si="2">+D4*D5</f>
        <v>194772.03356879303</v>
      </c>
      <c r="E6" s="1">
        <f t="shared" si="2"/>
        <v>194772.03355968269</v>
      </c>
      <c r="F6" s="1">
        <f t="shared" si="2"/>
        <v>194772.03356879301</v>
      </c>
      <c r="G6" s="1">
        <f t="shared" si="2"/>
        <v>190674.21982842885</v>
      </c>
      <c r="H6" s="1">
        <f t="shared" si="2"/>
        <v>190674.21982842885</v>
      </c>
      <c r="I6" s="1">
        <f t="shared" si="2"/>
        <v>190674.21982842882</v>
      </c>
      <c r="J6" s="1"/>
      <c r="K6" s="1">
        <f>SUM(C6:I6)</f>
        <v>1349471.6682540574</v>
      </c>
      <c r="L6" s="9"/>
      <c r="M6" s="1">
        <f>+M4*0.15</f>
        <v>1349471.6682540574</v>
      </c>
      <c r="N6" s="1">
        <f t="shared" si="1"/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</row>
    <row r="7" spans="1:69" x14ac:dyDescent="0.3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1"/>
      <c r="K7" s="1" t="s">
        <v>114</v>
      </c>
      <c r="L7" s="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</row>
    <row r="8" spans="1:69" ht="28.2" x14ac:dyDescent="0.3">
      <c r="A8" s="4" t="s">
        <v>4</v>
      </c>
      <c r="B8" s="5">
        <v>7.1304102642705302E-3</v>
      </c>
      <c r="C8" s="1">
        <f>+$C6*$B$8</f>
        <v>1377.1168700814549</v>
      </c>
      <c r="D8" s="1">
        <f>+D$6*$B$8</f>
        <v>1388.804507351766</v>
      </c>
      <c r="E8" s="1">
        <f t="shared" ref="E8:I8" si="3">+E$6*$B$8</f>
        <v>1388.8045072868056</v>
      </c>
      <c r="F8" s="1">
        <f t="shared" si="3"/>
        <v>1388.804507351766</v>
      </c>
      <c r="G8" s="1">
        <f t="shared" si="3"/>
        <v>1359.5854141964046</v>
      </c>
      <c r="H8" s="1">
        <f t="shared" si="3"/>
        <v>1359.5854141964046</v>
      </c>
      <c r="I8" s="1">
        <f t="shared" si="3"/>
        <v>1359.5854141964044</v>
      </c>
      <c r="J8" s="1"/>
      <c r="K8" s="1">
        <f>SUM(C8:I8)</f>
        <v>9622.2866346610062</v>
      </c>
      <c r="L8" s="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</row>
    <row r="9" spans="1:69" ht="28.2" x14ac:dyDescent="0.3">
      <c r="A9" s="4" t="s">
        <v>5</v>
      </c>
      <c r="B9" s="5">
        <v>2.4063398000893502E-3</v>
      </c>
      <c r="C9" s="1">
        <f>+C$6*$B9</f>
        <v>464.74340339945309</v>
      </c>
      <c r="D9" s="1">
        <f>+D$6*$B9</f>
        <v>468.68769632092562</v>
      </c>
      <c r="E9" s="1">
        <f t="shared" ref="E9:I10" si="4">+E$6*$B9</f>
        <v>468.68769629900305</v>
      </c>
      <c r="F9" s="1">
        <f t="shared" si="4"/>
        <v>468.68769632092557</v>
      </c>
      <c r="G9" s="1">
        <f t="shared" si="4"/>
        <v>458.82696402413427</v>
      </c>
      <c r="H9" s="1">
        <f t="shared" si="4"/>
        <v>458.82696402413427</v>
      </c>
      <c r="I9" s="1">
        <f t="shared" si="4"/>
        <v>458.82696402413421</v>
      </c>
      <c r="J9" s="1"/>
      <c r="K9" s="1">
        <f>SUM(C9:I9)</f>
        <v>3247.2873844127103</v>
      </c>
      <c r="L9" s="9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</row>
    <row r="10" spans="1:69" ht="28.2" x14ac:dyDescent="0.3">
      <c r="A10" s="4" t="s">
        <v>6</v>
      </c>
      <c r="B10" s="5">
        <v>1.1083127782198099E-4</v>
      </c>
      <c r="C10" s="1">
        <f>+C$6*$B10</f>
        <v>21.40516699103976</v>
      </c>
      <c r="D10" s="1">
        <f t="shared" ref="D10" si="5">+D$6*$B10</f>
        <v>21.58683336441511</v>
      </c>
      <c r="E10" s="1">
        <f t="shared" si="4"/>
        <v>21.586833363405397</v>
      </c>
      <c r="F10" s="1">
        <f t="shared" si="4"/>
        <v>21.586833364415106</v>
      </c>
      <c r="G10" s="1">
        <f t="shared" si="4"/>
        <v>21.132667431294074</v>
      </c>
      <c r="H10" s="1">
        <f t="shared" si="4"/>
        <v>21.132667431294074</v>
      </c>
      <c r="I10" s="1">
        <f t="shared" si="4"/>
        <v>21.13266743129407</v>
      </c>
      <c r="J10" s="1"/>
      <c r="K10" s="1">
        <f>SUM(C10:I10)</f>
        <v>149.56366937715757</v>
      </c>
      <c r="L10" s="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</row>
    <row r="11" spans="1:69" ht="28.2" x14ac:dyDescent="0.3">
      <c r="A11" s="4" t="s">
        <v>7</v>
      </c>
      <c r="B11" s="5">
        <v>1.836746057217E-4</v>
      </c>
      <c r="C11" s="1">
        <f t="shared" ref="C11:I74" si="6">+C$6*$B11</f>
        <v>35.473610741918471</v>
      </c>
      <c r="D11" s="1">
        <f t="shared" si="6"/>
        <v>35.774676471361779</v>
      </c>
      <c r="E11" s="1">
        <f t="shared" si="6"/>
        <v>35.774676469688437</v>
      </c>
      <c r="F11" s="1">
        <f t="shared" si="6"/>
        <v>35.774676471361772</v>
      </c>
      <c r="G11" s="1">
        <f t="shared" si="6"/>
        <v>35.022012148279423</v>
      </c>
      <c r="H11" s="1">
        <f t="shared" si="6"/>
        <v>35.022012148279423</v>
      </c>
      <c r="I11" s="1">
        <f t="shared" si="6"/>
        <v>35.022012148279416</v>
      </c>
      <c r="J11" s="1"/>
      <c r="K11" s="1">
        <f>SUM(C11:I11)</f>
        <v>247.86367659916874</v>
      </c>
      <c r="L11" s="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</row>
    <row r="12" spans="1:69" ht="28.2" x14ac:dyDescent="0.3">
      <c r="A12" s="4" t="s">
        <v>8</v>
      </c>
      <c r="B12" s="5">
        <v>9.2482053818880201E-3</v>
      </c>
      <c r="C12" s="1">
        <f t="shared" si="6"/>
        <v>1786.1327998465495</v>
      </c>
      <c r="D12" s="1">
        <f t="shared" ref="D12:I26" si="7">+D$6*$B12</f>
        <v>1801.2917690921859</v>
      </c>
      <c r="E12" s="1">
        <f t="shared" si="7"/>
        <v>1801.2917690079316</v>
      </c>
      <c r="F12" s="1">
        <f t="shared" si="7"/>
        <v>1801.2917690921856</v>
      </c>
      <c r="G12" s="1">
        <f t="shared" si="7"/>
        <v>1763.394346004575</v>
      </c>
      <c r="H12" s="1">
        <f t="shared" si="7"/>
        <v>1763.394346004575</v>
      </c>
      <c r="I12" s="1">
        <f t="shared" si="7"/>
        <v>1763.3943460045748</v>
      </c>
      <c r="J12" s="1"/>
      <c r="K12" s="1">
        <f>SUM(C12:I12)</f>
        <v>12480.19114505258</v>
      </c>
      <c r="L12" s="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</row>
    <row r="13" spans="1:69" ht="28.2" x14ac:dyDescent="0.3">
      <c r="A13" s="4" t="s">
        <v>9</v>
      </c>
      <c r="B13" s="5">
        <v>2.4787880023259299E-2</v>
      </c>
      <c r="C13" s="1">
        <f t="shared" si="6"/>
        <v>4787.3553538195602</v>
      </c>
      <c r="D13" s="1">
        <f t="shared" si="7"/>
        <v>4827.9857999894748</v>
      </c>
      <c r="E13" s="1">
        <f t="shared" si="7"/>
        <v>4827.9857997636482</v>
      </c>
      <c r="F13" s="1">
        <f t="shared" si="7"/>
        <v>4827.9857999894739</v>
      </c>
      <c r="G13" s="1">
        <f t="shared" si="7"/>
        <v>4726.4096846356633</v>
      </c>
      <c r="H13" s="1">
        <f t="shared" si="7"/>
        <v>4726.4096846356633</v>
      </c>
      <c r="I13" s="1">
        <f t="shared" si="7"/>
        <v>4726.4096846356624</v>
      </c>
      <c r="J13" s="1"/>
      <c r="K13" s="1">
        <f>SUM(C13:I13)</f>
        <v>33450.541807469141</v>
      </c>
      <c r="L13" s="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</row>
    <row r="14" spans="1:69" ht="28.2" x14ac:dyDescent="0.3">
      <c r="A14" s="4" t="s">
        <v>10</v>
      </c>
      <c r="B14" s="5">
        <v>1.2364099690145901E-4</v>
      </c>
      <c r="C14" s="1">
        <f t="shared" si="6"/>
        <v>23.879145288438352</v>
      </c>
      <c r="D14" s="1">
        <f t="shared" si="7"/>
        <v>24.081808398970011</v>
      </c>
      <c r="E14" s="1">
        <f t="shared" si="7"/>
        <v>24.081808397843599</v>
      </c>
      <c r="F14" s="1">
        <f t="shared" si="7"/>
        <v>24.081808398970004</v>
      </c>
      <c r="G14" s="1">
        <f t="shared" si="7"/>
        <v>23.575150622994883</v>
      </c>
      <c r="H14" s="1">
        <f t="shared" si="7"/>
        <v>23.575150622994883</v>
      </c>
      <c r="I14" s="1">
        <f t="shared" si="7"/>
        <v>23.57515062299488</v>
      </c>
      <c r="J14" s="1"/>
      <c r="K14" s="1">
        <f>SUM(C14:I14)</f>
        <v>166.85002235320661</v>
      </c>
      <c r="L14" s="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</row>
    <row r="15" spans="1:69" ht="28.2" x14ac:dyDescent="0.3">
      <c r="A15" s="4" t="s">
        <v>11</v>
      </c>
      <c r="B15" s="5">
        <v>2.5334075071464001E-3</v>
      </c>
      <c r="C15" s="1">
        <f t="shared" si="6"/>
        <v>489.28435918535888</v>
      </c>
      <c r="D15" s="1">
        <f t="shared" si="7"/>
        <v>493.43693202535093</v>
      </c>
      <c r="E15" s="1">
        <f t="shared" si="7"/>
        <v>493.43693200227068</v>
      </c>
      <c r="F15" s="1">
        <f t="shared" si="7"/>
        <v>493.43693202535081</v>
      </c>
      <c r="G15" s="1">
        <f t="shared" si="7"/>
        <v>483.05549993262463</v>
      </c>
      <c r="H15" s="1">
        <f t="shared" si="7"/>
        <v>483.05549993262463</v>
      </c>
      <c r="I15" s="1">
        <f t="shared" si="7"/>
        <v>483.05549993262451</v>
      </c>
      <c r="J15" s="1"/>
      <c r="K15" s="1">
        <f>SUM(C15:I15)</f>
        <v>3418.761655036205</v>
      </c>
      <c r="L15" s="9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</row>
    <row r="16" spans="1:69" ht="28.2" x14ac:dyDescent="0.3">
      <c r="A16" s="4" t="s">
        <v>12</v>
      </c>
      <c r="B16" s="5">
        <v>7.4925336201690697E-3</v>
      </c>
      <c r="C16" s="1">
        <f t="shared" si="6"/>
        <v>1447.0548068867515</v>
      </c>
      <c r="D16" s="1">
        <f t="shared" si="7"/>
        <v>1459.3360097828804</v>
      </c>
      <c r="E16" s="1">
        <f t="shared" si="7"/>
        <v>1459.336009714621</v>
      </c>
      <c r="F16" s="1">
        <f t="shared" si="7"/>
        <v>1459.3360097828802</v>
      </c>
      <c r="G16" s="1">
        <f t="shared" si="7"/>
        <v>1428.6330025640109</v>
      </c>
      <c r="H16" s="1">
        <f t="shared" si="7"/>
        <v>1428.6330025640109</v>
      </c>
      <c r="I16" s="1">
        <f t="shared" si="7"/>
        <v>1428.6330025640109</v>
      </c>
      <c r="J16" s="1"/>
      <c r="K16" s="1">
        <f>SUM(C16:I16)</f>
        <v>10110.961843859166</v>
      </c>
      <c r="L16" s="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</row>
    <row r="17" spans="1:69" ht="28.2" x14ac:dyDescent="0.3">
      <c r="A17" s="4" t="s">
        <v>13</v>
      </c>
      <c r="B17" s="5">
        <v>9.0284743338281805E-4</v>
      </c>
      <c r="C17" s="1">
        <f t="shared" si="6"/>
        <v>174.36955035411538</v>
      </c>
      <c r="D17" s="1">
        <f t="shared" si="7"/>
        <v>175.84943060233687</v>
      </c>
      <c r="E17" s="1">
        <f t="shared" si="7"/>
        <v>175.84943059411162</v>
      </c>
      <c r="F17" s="1">
        <f t="shared" si="7"/>
        <v>175.84943060233684</v>
      </c>
      <c r="G17" s="1">
        <f t="shared" si="7"/>
        <v>172.14972998436821</v>
      </c>
      <c r="H17" s="1">
        <f t="shared" si="7"/>
        <v>172.14972998436821</v>
      </c>
      <c r="I17" s="1">
        <f t="shared" si="7"/>
        <v>172.14972998436818</v>
      </c>
      <c r="J17" s="1"/>
      <c r="K17" s="1">
        <f>SUM(C17:I17)</f>
        <v>1218.3670321060051</v>
      </c>
      <c r="L17" s="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</row>
    <row r="18" spans="1:69" ht="28.2" x14ac:dyDescent="0.3">
      <c r="A18" s="4" t="s">
        <v>14</v>
      </c>
      <c r="B18" s="5">
        <v>1.37513535382556E-3</v>
      </c>
      <c r="C18" s="1">
        <f t="shared" si="6"/>
        <v>265.58388987626432</v>
      </c>
      <c r="D18" s="1">
        <f t="shared" si="7"/>
        <v>267.83790929694607</v>
      </c>
      <c r="E18" s="1">
        <f t="shared" si="7"/>
        <v>267.83790928441812</v>
      </c>
      <c r="F18" s="1">
        <f t="shared" si="7"/>
        <v>267.83790929694601</v>
      </c>
      <c r="G18" s="1">
        <f t="shared" si="7"/>
        <v>262.20286074917908</v>
      </c>
      <c r="H18" s="1">
        <f t="shared" si="7"/>
        <v>262.20286074917908</v>
      </c>
      <c r="I18" s="1">
        <f t="shared" si="7"/>
        <v>262.20286074917908</v>
      </c>
      <c r="J18" s="1"/>
      <c r="K18" s="1">
        <f>SUM(C18:I18)</f>
        <v>1855.7062000021117</v>
      </c>
      <c r="L18" s="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</row>
    <row r="19" spans="1:69" ht="28.2" x14ac:dyDescent="0.3">
      <c r="A19" s="4" t="s">
        <v>15</v>
      </c>
      <c r="B19" s="5">
        <v>9.6303203315125808E-3</v>
      </c>
      <c r="C19" s="1">
        <f t="shared" si="6"/>
        <v>1859.9317712851364</v>
      </c>
      <c r="D19" s="1">
        <f t="shared" si="7"/>
        <v>1875.7170748875985</v>
      </c>
      <c r="E19" s="1">
        <f t="shared" si="7"/>
        <v>1875.717074799863</v>
      </c>
      <c r="F19" s="1">
        <f t="shared" si="7"/>
        <v>1875.7170748875981</v>
      </c>
      <c r="G19" s="1">
        <f t="shared" si="7"/>
        <v>1836.2538159090175</v>
      </c>
      <c r="H19" s="1">
        <f t="shared" si="7"/>
        <v>1836.2538159090175</v>
      </c>
      <c r="I19" s="1">
        <f t="shared" si="7"/>
        <v>1836.2538159090172</v>
      </c>
      <c r="J19" s="1"/>
      <c r="K19" s="1">
        <f>SUM(C19:I19)</f>
        <v>12995.844443587248</v>
      </c>
      <c r="L19" s="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</row>
    <row r="20" spans="1:69" ht="28.2" x14ac:dyDescent="0.3">
      <c r="A20" s="4" t="s">
        <v>16</v>
      </c>
      <c r="B20" s="5">
        <v>3.3656617699419698E-3</v>
      </c>
      <c r="C20" s="1">
        <f t="shared" si="6"/>
        <v>650.02004521397134</v>
      </c>
      <c r="D20" s="1">
        <f t="shared" si="7"/>
        <v>655.53678723634073</v>
      </c>
      <c r="E20" s="1">
        <f t="shared" si="7"/>
        <v>655.53678720567837</v>
      </c>
      <c r="F20" s="1">
        <f t="shared" si="7"/>
        <v>655.53678723634061</v>
      </c>
      <c r="G20" s="1">
        <f t="shared" si="7"/>
        <v>641.7449321900541</v>
      </c>
      <c r="H20" s="1">
        <f t="shared" si="7"/>
        <v>641.7449321900541</v>
      </c>
      <c r="I20" s="1">
        <f t="shared" si="7"/>
        <v>641.74493219005399</v>
      </c>
      <c r="J20" s="1"/>
      <c r="K20" s="1">
        <f>SUM(C20:I20)</f>
        <v>4541.8652034624929</v>
      </c>
      <c r="L20" s="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</row>
    <row r="21" spans="1:69" ht="28.2" x14ac:dyDescent="0.3">
      <c r="A21" s="4" t="s">
        <v>17</v>
      </c>
      <c r="B21" s="5">
        <v>2.8998056717082798E-3</v>
      </c>
      <c r="C21" s="1">
        <f t="shared" si="6"/>
        <v>560.04790221925543</v>
      </c>
      <c r="D21" s="1">
        <f t="shared" si="7"/>
        <v>564.8010476329415</v>
      </c>
      <c r="E21" s="1">
        <f t="shared" si="7"/>
        <v>564.8010476065233</v>
      </c>
      <c r="F21" s="1">
        <f t="shared" si="7"/>
        <v>564.80104763294139</v>
      </c>
      <c r="G21" s="1">
        <f t="shared" si="7"/>
        <v>552.91818410702933</v>
      </c>
      <c r="H21" s="1">
        <f t="shared" si="7"/>
        <v>552.91818410702933</v>
      </c>
      <c r="I21" s="1">
        <f t="shared" si="7"/>
        <v>552.91818410702922</v>
      </c>
      <c r="J21" s="1"/>
      <c r="K21" s="1">
        <f>SUM(C21:I21)</f>
        <v>3913.2055974127497</v>
      </c>
      <c r="L21" s="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</row>
    <row r="22" spans="1:69" ht="28.2" x14ac:dyDescent="0.3">
      <c r="A22" s="4" t="s">
        <v>18</v>
      </c>
      <c r="B22" s="5">
        <v>1.2356339343684899E-2</v>
      </c>
      <c r="C22" s="1">
        <f t="shared" si="6"/>
        <v>2386.4157505641797</v>
      </c>
      <c r="D22" s="1">
        <f t="shared" si="7"/>
        <v>2406.6693414355932</v>
      </c>
      <c r="E22" s="1">
        <f t="shared" si="7"/>
        <v>2406.6693413230228</v>
      </c>
      <c r="F22" s="1">
        <f t="shared" si="7"/>
        <v>2406.6693414355927</v>
      </c>
      <c r="G22" s="1">
        <f t="shared" si="7"/>
        <v>2356.0353642924388</v>
      </c>
      <c r="H22" s="1">
        <f t="shared" si="7"/>
        <v>2356.0353642924388</v>
      </c>
      <c r="I22" s="1">
        <f t="shared" si="7"/>
        <v>2356.0353642924383</v>
      </c>
      <c r="J22" s="1"/>
      <c r="K22" s="1">
        <f>SUM(C22:I22)</f>
        <v>16674.529867635705</v>
      </c>
      <c r="L22" s="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</row>
    <row r="23" spans="1:69" ht="28.2" x14ac:dyDescent="0.3">
      <c r="A23" s="4" t="s">
        <v>19</v>
      </c>
      <c r="B23" s="5">
        <v>3.5025880093636701E-3</v>
      </c>
      <c r="C23" s="1">
        <f t="shared" si="6"/>
        <v>676.46500802477908</v>
      </c>
      <c r="D23" s="1">
        <f t="shared" si="7"/>
        <v>682.20618933743276</v>
      </c>
      <c r="E23" s="1">
        <f t="shared" si="7"/>
        <v>682.20618930552291</v>
      </c>
      <c r="F23" s="1">
        <f t="shared" si="7"/>
        <v>682.20618933743265</v>
      </c>
      <c r="G23" s="1">
        <f t="shared" si="7"/>
        <v>667.85323606582745</v>
      </c>
      <c r="H23" s="1">
        <f t="shared" si="7"/>
        <v>667.85323606582745</v>
      </c>
      <c r="I23" s="1">
        <f t="shared" si="7"/>
        <v>667.85323606582733</v>
      </c>
      <c r="J23" s="1"/>
      <c r="K23" s="1">
        <f>SUM(C23:I23)</f>
        <v>4726.6432842026497</v>
      </c>
      <c r="L23" s="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</row>
    <row r="24" spans="1:69" ht="28.2" x14ac:dyDescent="0.3">
      <c r="A24" s="4" t="s">
        <v>20</v>
      </c>
      <c r="B24" s="5">
        <v>1.7078988139847199E-3</v>
      </c>
      <c r="C24" s="1">
        <f t="shared" si="6"/>
        <v>329.85146463673829</v>
      </c>
      <c r="D24" s="1">
        <f t="shared" si="7"/>
        <v>332.65092512953368</v>
      </c>
      <c r="E24" s="1">
        <f t="shared" si="7"/>
        <v>332.65092511397415</v>
      </c>
      <c r="F24" s="1">
        <f t="shared" si="7"/>
        <v>332.65092512953362</v>
      </c>
      <c r="G24" s="1">
        <f t="shared" si="7"/>
        <v>325.65227390243541</v>
      </c>
      <c r="H24" s="1">
        <f t="shared" si="7"/>
        <v>325.65227390243541</v>
      </c>
      <c r="I24" s="1">
        <f t="shared" si="7"/>
        <v>325.65227390243535</v>
      </c>
      <c r="J24" s="1"/>
      <c r="K24" s="1">
        <f>SUM(C24:I24)</f>
        <v>2304.7610617170858</v>
      </c>
      <c r="L24" s="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</row>
    <row r="25" spans="1:69" ht="28.2" x14ac:dyDescent="0.3">
      <c r="A25" s="4" t="s">
        <v>21</v>
      </c>
      <c r="B25" s="5">
        <v>3.08216155778498E-3</v>
      </c>
      <c r="C25" s="1">
        <f t="shared" si="6"/>
        <v>595.26682480120417</v>
      </c>
      <c r="D25" s="1">
        <f t="shared" si="7"/>
        <v>600.31887439733953</v>
      </c>
      <c r="E25" s="1">
        <f t="shared" si="7"/>
        <v>600.31887436926002</v>
      </c>
      <c r="F25" s="1">
        <f t="shared" si="7"/>
        <v>600.31887439733953</v>
      </c>
      <c r="G25" s="1">
        <f t="shared" si="7"/>
        <v>587.68875041582601</v>
      </c>
      <c r="H25" s="1">
        <f t="shared" si="7"/>
        <v>587.68875041582601</v>
      </c>
      <c r="I25" s="1">
        <f t="shared" si="7"/>
        <v>587.68875041582589</v>
      </c>
      <c r="J25" s="1"/>
      <c r="K25" s="1">
        <f>SUM(C25:I25)</f>
        <v>4159.2896992126207</v>
      </c>
      <c r="L25" s="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</row>
    <row r="26" spans="1:69" ht="28.2" x14ac:dyDescent="0.3">
      <c r="A26" s="4" t="s">
        <v>22</v>
      </c>
      <c r="B26" s="5">
        <v>7.4082630227805396E-3</v>
      </c>
      <c r="C26" s="1">
        <f t="shared" si="6"/>
        <v>1430.7793813481819</v>
      </c>
      <c r="D26" s="1">
        <f t="shared" si="7"/>
        <v>1442.9224541594594</v>
      </c>
      <c r="E26" s="1">
        <f t="shared" si="7"/>
        <v>1442.9224540919677</v>
      </c>
      <c r="F26" s="1">
        <f t="shared" si="7"/>
        <v>1442.9224541594592</v>
      </c>
      <c r="G26" s="1">
        <f t="shared" si="7"/>
        <v>1412.5647721524774</v>
      </c>
      <c r="H26" s="1">
        <f t="shared" si="7"/>
        <v>1412.5647721524774</v>
      </c>
      <c r="I26" s="1">
        <f t="shared" si="7"/>
        <v>1412.5647721524772</v>
      </c>
      <c r="J26" s="1"/>
      <c r="K26" s="1">
        <f>SUM(C26:I26)</f>
        <v>9997.2410602165</v>
      </c>
      <c r="L26" s="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</row>
    <row r="27" spans="1:69" ht="28.2" x14ac:dyDescent="0.3">
      <c r="A27" s="4" t="s">
        <v>23</v>
      </c>
      <c r="B27" s="5">
        <v>1.7729719908163299E-3</v>
      </c>
      <c r="C27" s="1">
        <f t="shared" si="6"/>
        <v>342.41923651567822</v>
      </c>
      <c r="D27" s="1">
        <f t="shared" ref="D27:I41" si="8">+D$6*$B27</f>
        <v>345.32536011180804</v>
      </c>
      <c r="E27" s="1">
        <f t="shared" si="8"/>
        <v>345.32536009565564</v>
      </c>
      <c r="F27" s="1">
        <f t="shared" si="8"/>
        <v>345.32536011180798</v>
      </c>
      <c r="G27" s="1">
        <f t="shared" si="8"/>
        <v>338.06005112656004</v>
      </c>
      <c r="H27" s="1">
        <f t="shared" si="8"/>
        <v>338.06005112656004</v>
      </c>
      <c r="I27" s="1">
        <f t="shared" si="8"/>
        <v>338.06005112655998</v>
      </c>
      <c r="J27" s="1"/>
      <c r="K27" s="1">
        <f>SUM(C27:I27)</f>
        <v>2392.5754702146296</v>
      </c>
      <c r="L27" s="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</row>
    <row r="28" spans="1:69" ht="28.2" x14ac:dyDescent="0.3">
      <c r="A28" s="4" t="s">
        <v>24</v>
      </c>
      <c r="B28" s="5">
        <v>2.6704759133699802E-3</v>
      </c>
      <c r="C28" s="1">
        <f t="shared" si="6"/>
        <v>515.75677908404487</v>
      </c>
      <c r="D28" s="1">
        <f t="shared" si="8"/>
        <v>520.13402424355104</v>
      </c>
      <c r="E28" s="1">
        <f t="shared" si="8"/>
        <v>520.13402421922206</v>
      </c>
      <c r="F28" s="1">
        <f t="shared" si="8"/>
        <v>520.13402424355093</v>
      </c>
      <c r="G28" s="1">
        <f t="shared" si="8"/>
        <v>509.1909113524319</v>
      </c>
      <c r="H28" s="1">
        <f t="shared" si="8"/>
        <v>509.1909113524319</v>
      </c>
      <c r="I28" s="1">
        <f t="shared" si="8"/>
        <v>509.19091135243184</v>
      </c>
      <c r="J28" s="1"/>
      <c r="K28" s="1">
        <f>SUM(C28:I28)</f>
        <v>3603.731585847665</v>
      </c>
      <c r="L28" s="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</row>
    <row r="29" spans="1:69" ht="28.2" x14ac:dyDescent="0.3">
      <c r="A29" s="4" t="s">
        <v>25</v>
      </c>
      <c r="B29" s="5">
        <v>7.2912940609602796E-3</v>
      </c>
      <c r="C29" s="1">
        <f t="shared" si="6"/>
        <v>1408.1888255977306</v>
      </c>
      <c r="D29" s="1">
        <f t="shared" si="8"/>
        <v>1420.140171601297</v>
      </c>
      <c r="E29" s="1">
        <f t="shared" si="8"/>
        <v>1420.1401715348707</v>
      </c>
      <c r="F29" s="1">
        <f t="shared" si="8"/>
        <v>1420.1401716012967</v>
      </c>
      <c r="G29" s="1">
        <f t="shared" si="8"/>
        <v>1390.2618066132579</v>
      </c>
      <c r="H29" s="1">
        <f t="shared" si="8"/>
        <v>1390.2618066132579</v>
      </c>
      <c r="I29" s="1">
        <f t="shared" si="8"/>
        <v>1390.2618066132577</v>
      </c>
      <c r="J29" s="1"/>
      <c r="K29" s="1">
        <f>SUM(C29:I29)</f>
        <v>9839.3947601749696</v>
      </c>
      <c r="L29" s="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</row>
    <row r="30" spans="1:69" ht="28.2" x14ac:dyDescent="0.3">
      <c r="A30" s="4" t="s">
        <v>26</v>
      </c>
      <c r="B30" s="5">
        <v>4.0198839783593104E-3</v>
      </c>
      <c r="C30" s="1">
        <f t="shared" si="6"/>
        <v>776.37188285057266</v>
      </c>
      <c r="D30" s="1">
        <f t="shared" si="8"/>
        <v>782.96097717565294</v>
      </c>
      <c r="E30" s="1">
        <f t="shared" si="8"/>
        <v>782.96097713903032</v>
      </c>
      <c r="F30" s="1">
        <f t="shared" si="8"/>
        <v>782.96097717565283</v>
      </c>
      <c r="G30" s="1">
        <f t="shared" si="8"/>
        <v>766.48824137446229</v>
      </c>
      <c r="H30" s="1">
        <f t="shared" si="8"/>
        <v>766.48824137446229</v>
      </c>
      <c r="I30" s="1">
        <f t="shared" si="8"/>
        <v>766.48824137446218</v>
      </c>
      <c r="J30" s="1"/>
      <c r="K30" s="1">
        <f>SUM(C30:I30)</f>
        <v>5424.7195384642964</v>
      </c>
      <c r="L30" s="9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1:69" ht="28.2" x14ac:dyDescent="0.3">
      <c r="A31" s="4" t="s">
        <v>27</v>
      </c>
      <c r="B31" s="5">
        <v>4.8481379614882603E-3</v>
      </c>
      <c r="C31" s="1">
        <f t="shared" si="6"/>
        <v>936.3349832340715</v>
      </c>
      <c r="D31" s="1">
        <f t="shared" si="8"/>
        <v>944.28168978113126</v>
      </c>
      <c r="E31" s="1">
        <f t="shared" si="8"/>
        <v>944.28168973696302</v>
      </c>
      <c r="F31" s="1">
        <f t="shared" si="8"/>
        <v>944.28168978113115</v>
      </c>
      <c r="G31" s="1">
        <f t="shared" si="8"/>
        <v>924.41492342736342</v>
      </c>
      <c r="H31" s="1">
        <f t="shared" si="8"/>
        <v>924.41492342736342</v>
      </c>
      <c r="I31" s="1">
        <f t="shared" si="8"/>
        <v>924.41492342736331</v>
      </c>
      <c r="J31" s="1"/>
      <c r="K31" s="1">
        <f>SUM(C31:I31)</f>
        <v>6542.4248228153874</v>
      </c>
      <c r="L31" s="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</row>
    <row r="32" spans="1:69" ht="28.2" x14ac:dyDescent="0.3">
      <c r="A32" s="4" t="s">
        <v>28</v>
      </c>
      <c r="B32" s="5">
        <v>3.94091767337185E-3</v>
      </c>
      <c r="C32" s="1">
        <f t="shared" si="6"/>
        <v>761.12089072868321</v>
      </c>
      <c r="D32" s="1">
        <f t="shared" si="8"/>
        <v>767.58054936983172</v>
      </c>
      <c r="E32" s="1">
        <f t="shared" si="8"/>
        <v>767.58054933392862</v>
      </c>
      <c r="F32" s="1">
        <f t="shared" si="8"/>
        <v>767.5805493698316</v>
      </c>
      <c r="G32" s="1">
        <f t="shared" si="8"/>
        <v>751.43140277824443</v>
      </c>
      <c r="H32" s="1">
        <f t="shared" si="8"/>
        <v>751.43140277824443</v>
      </c>
      <c r="I32" s="1">
        <f t="shared" si="8"/>
        <v>751.43140277824432</v>
      </c>
      <c r="J32" s="1"/>
      <c r="K32" s="1">
        <f>SUM(C32:I32)</f>
        <v>5318.156747137009</v>
      </c>
      <c r="L32" s="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</row>
    <row r="33" spans="1:11" ht="28.2" x14ac:dyDescent="0.3">
      <c r="A33" s="4" t="s">
        <v>29</v>
      </c>
      <c r="B33" s="5">
        <v>6.5772931635053799E-3</v>
      </c>
      <c r="C33" s="1">
        <f t="shared" si="6"/>
        <v>1270.2917559066034</v>
      </c>
      <c r="D33" s="1">
        <f t="shared" si="8"/>
        <v>1281.0727648340628</v>
      </c>
      <c r="E33" s="1">
        <f t="shared" si="8"/>
        <v>1281.0727647741414</v>
      </c>
      <c r="F33" s="1">
        <f t="shared" si="8"/>
        <v>1281.0727648340626</v>
      </c>
      <c r="G33" s="1">
        <f t="shared" si="8"/>
        <v>1254.1202425342469</v>
      </c>
      <c r="H33" s="1">
        <f t="shared" si="8"/>
        <v>1254.1202425342469</v>
      </c>
      <c r="I33" s="1">
        <f t="shared" si="8"/>
        <v>1254.1202425342469</v>
      </c>
      <c r="K33" s="1">
        <f>SUM(C33:I33)</f>
        <v>8875.8707779516117</v>
      </c>
    </row>
    <row r="34" spans="1:11" ht="28.2" x14ac:dyDescent="0.3">
      <c r="A34" s="4" t="s">
        <v>30</v>
      </c>
      <c r="B34" s="5">
        <v>7.54031637251031E-3</v>
      </c>
      <c r="C34" s="1">
        <f t="shared" si="6"/>
        <v>1456.2832288020754</v>
      </c>
      <c r="D34" s="1">
        <f t="shared" si="8"/>
        <v>1468.6427536258977</v>
      </c>
      <c r="E34" s="1">
        <f t="shared" si="8"/>
        <v>1468.6427535572029</v>
      </c>
      <c r="F34" s="1">
        <f t="shared" si="8"/>
        <v>1468.6427536258975</v>
      </c>
      <c r="G34" s="1">
        <f t="shared" si="8"/>
        <v>1437.7439415879321</v>
      </c>
      <c r="H34" s="1">
        <f t="shared" si="8"/>
        <v>1437.7439415879321</v>
      </c>
      <c r="I34" s="1">
        <f t="shared" si="8"/>
        <v>1437.7439415879319</v>
      </c>
      <c r="K34" s="1">
        <f>SUM(C34:I34)</f>
        <v>10175.443314374872</v>
      </c>
    </row>
    <row r="35" spans="1:11" ht="28.2" x14ac:dyDescent="0.3">
      <c r="A35" s="4" t="s">
        <v>31</v>
      </c>
      <c r="B35" s="5">
        <v>1.5000558519439101E-3</v>
      </c>
      <c r="C35" s="1">
        <f t="shared" si="6"/>
        <v>289.71014895560188</v>
      </c>
      <c r="D35" s="1">
        <f t="shared" si="8"/>
        <v>292.16892874988366</v>
      </c>
      <c r="E35" s="1">
        <f t="shared" si="8"/>
        <v>292.16892873621765</v>
      </c>
      <c r="F35" s="1">
        <f t="shared" si="8"/>
        <v>292.16892874988366</v>
      </c>
      <c r="G35" s="1">
        <f t="shared" si="8"/>
        <v>286.02197926847424</v>
      </c>
      <c r="H35" s="1">
        <f t="shared" si="8"/>
        <v>286.02197926847424</v>
      </c>
      <c r="I35" s="1">
        <f t="shared" si="8"/>
        <v>286.02197926847418</v>
      </c>
      <c r="K35" s="1">
        <f>SUM(C35:I35)</f>
        <v>2024.2828729970097</v>
      </c>
    </row>
    <row r="36" spans="1:11" ht="28.2" x14ac:dyDescent="0.3">
      <c r="A36" s="4" t="s">
        <v>32</v>
      </c>
      <c r="B36" s="5">
        <v>2.1445714994055101E-3</v>
      </c>
      <c r="C36" s="1">
        <f t="shared" si="6"/>
        <v>414.18733024744768</v>
      </c>
      <c r="D36" s="1">
        <f t="shared" si="8"/>
        <v>417.70255207288682</v>
      </c>
      <c r="E36" s="1">
        <f t="shared" si="8"/>
        <v>417.70255205334905</v>
      </c>
      <c r="F36" s="1">
        <f t="shared" si="8"/>
        <v>417.70255207288676</v>
      </c>
      <c r="G36" s="1">
        <f t="shared" si="8"/>
        <v>408.9144975154295</v>
      </c>
      <c r="H36" s="1">
        <f t="shared" si="8"/>
        <v>408.9144975154295</v>
      </c>
      <c r="I36" s="1">
        <f t="shared" si="8"/>
        <v>408.91449751542945</v>
      </c>
      <c r="K36" s="1">
        <f>SUM(C36:I36)</f>
        <v>2894.0384789928589</v>
      </c>
    </row>
    <row r="37" spans="1:11" ht="28.2" x14ac:dyDescent="0.3">
      <c r="A37" s="4" t="s">
        <v>33</v>
      </c>
      <c r="B37" s="5">
        <v>1.83179963297238E-2</v>
      </c>
      <c r="C37" s="1">
        <f t="shared" si="6"/>
        <v>3537.8079012026587</v>
      </c>
      <c r="D37" s="1">
        <f t="shared" si="8"/>
        <v>3567.8333960459918</v>
      </c>
      <c r="E37" s="1">
        <f t="shared" si="8"/>
        <v>3567.8333958791081</v>
      </c>
      <c r="F37" s="1">
        <f t="shared" si="8"/>
        <v>3567.8333960459909</v>
      </c>
      <c r="G37" s="1">
        <f t="shared" si="8"/>
        <v>3492.7696589901084</v>
      </c>
      <c r="H37" s="1">
        <f t="shared" si="8"/>
        <v>3492.7696589901084</v>
      </c>
      <c r="I37" s="1">
        <f t="shared" si="8"/>
        <v>3492.7696589901079</v>
      </c>
      <c r="K37" s="1">
        <f>SUM(C37:I37)</f>
        <v>24719.617066144077</v>
      </c>
    </row>
    <row r="38" spans="1:11" ht="28.2" x14ac:dyDescent="0.3">
      <c r="A38" s="4" t="s">
        <v>34</v>
      </c>
      <c r="B38" s="5">
        <v>0.14911911145474199</v>
      </c>
      <c r="C38" s="1">
        <f t="shared" si="6"/>
        <v>28799.807644292756</v>
      </c>
      <c r="D38" s="1">
        <f t="shared" si="8"/>
        <v>29044.232582011598</v>
      </c>
      <c r="E38" s="1">
        <f t="shared" si="8"/>
        <v>29044.232580653072</v>
      </c>
      <c r="F38" s="1">
        <f t="shared" si="8"/>
        <v>29044.232582011595</v>
      </c>
      <c r="G38" s="1">
        <f t="shared" si="8"/>
        <v>28433.170238141458</v>
      </c>
      <c r="H38" s="1">
        <f t="shared" si="8"/>
        <v>28433.170238141458</v>
      </c>
      <c r="I38" s="1">
        <f t="shared" si="8"/>
        <v>28433.170238141451</v>
      </c>
      <c r="K38" s="1">
        <f>SUM(C38:I38)</f>
        <v>201232.0161033934</v>
      </c>
    </row>
    <row r="39" spans="1:11" ht="28.2" x14ac:dyDescent="0.3">
      <c r="A39" s="4" t="s">
        <v>35</v>
      </c>
      <c r="B39" s="5">
        <v>1.5136303303714201E-3</v>
      </c>
      <c r="C39" s="1">
        <f t="shared" si="6"/>
        <v>292.33182744986078</v>
      </c>
      <c r="D39" s="1">
        <f t="shared" si="8"/>
        <v>294.81285751784554</v>
      </c>
      <c r="E39" s="1">
        <f t="shared" si="8"/>
        <v>294.81285750405584</v>
      </c>
      <c r="F39" s="1">
        <f t="shared" si="8"/>
        <v>294.81285751784549</v>
      </c>
      <c r="G39" s="1">
        <f t="shared" si="8"/>
        <v>288.61028235221755</v>
      </c>
      <c r="H39" s="1">
        <f t="shared" si="8"/>
        <v>288.61028235221755</v>
      </c>
      <c r="I39" s="1">
        <f t="shared" si="8"/>
        <v>288.6102823522175</v>
      </c>
      <c r="K39" s="1">
        <f>SUM(C39:I39)</f>
        <v>2042.6012470462601</v>
      </c>
    </row>
    <row r="40" spans="1:11" ht="28.2" x14ac:dyDescent="0.3">
      <c r="A40" s="4" t="s">
        <v>36</v>
      </c>
      <c r="B40" s="5">
        <v>3.5414436670077399E-3</v>
      </c>
      <c r="C40" s="1">
        <f t="shared" si="6"/>
        <v>683.96931418060899</v>
      </c>
      <c r="D40" s="1">
        <f t="shared" si="8"/>
        <v>689.77418479242101</v>
      </c>
      <c r="E40" s="1">
        <f t="shared" si="8"/>
        <v>689.77418476015725</v>
      </c>
      <c r="F40" s="1">
        <f t="shared" si="8"/>
        <v>689.7741847924209</v>
      </c>
      <c r="G40" s="1">
        <f t="shared" si="8"/>
        <v>675.26200827303092</v>
      </c>
      <c r="H40" s="1">
        <f t="shared" si="8"/>
        <v>675.26200827303092</v>
      </c>
      <c r="I40" s="1">
        <f t="shared" si="8"/>
        <v>675.2620082730308</v>
      </c>
      <c r="K40" s="1">
        <f>SUM(C40:I40)</f>
        <v>4779.0778933447009</v>
      </c>
    </row>
    <row r="41" spans="1:11" ht="28.2" x14ac:dyDescent="0.3">
      <c r="A41" s="4" t="s">
        <v>37</v>
      </c>
      <c r="B41" s="5">
        <v>1.63016298717903E-3</v>
      </c>
      <c r="C41" s="1">
        <f t="shared" si="6"/>
        <v>314.83811834441281</v>
      </c>
      <c r="D41" s="1">
        <f t="shared" si="8"/>
        <v>317.51016006143794</v>
      </c>
      <c r="E41" s="1">
        <f t="shared" si="8"/>
        <v>317.51016004658663</v>
      </c>
      <c r="F41" s="1">
        <f t="shared" si="8"/>
        <v>317.51016006143794</v>
      </c>
      <c r="G41" s="1">
        <f t="shared" si="8"/>
        <v>310.8300557735426</v>
      </c>
      <c r="H41" s="1">
        <f t="shared" si="8"/>
        <v>310.8300557735426</v>
      </c>
      <c r="I41" s="1">
        <f t="shared" si="8"/>
        <v>310.83005577354254</v>
      </c>
      <c r="K41" s="1">
        <f>SUM(C41:I41)</f>
        <v>2199.8587658345032</v>
      </c>
    </row>
    <row r="42" spans="1:11" ht="28.2" x14ac:dyDescent="0.3">
      <c r="A42" s="4" t="s">
        <v>38</v>
      </c>
      <c r="B42" s="5">
        <v>1.47694639318363E-3</v>
      </c>
      <c r="C42" s="1">
        <f t="shared" si="6"/>
        <v>285.24695198127051</v>
      </c>
      <c r="D42" s="1">
        <f t="shared" ref="D42:I56" si="9">+D$6*$B42</f>
        <v>287.6678524724698</v>
      </c>
      <c r="E42" s="1">
        <f t="shared" si="9"/>
        <v>287.66785245901428</v>
      </c>
      <c r="F42" s="1">
        <f t="shared" si="9"/>
        <v>287.66785247246975</v>
      </c>
      <c r="G42" s="1">
        <f t="shared" si="9"/>
        <v>281.61560124870056</v>
      </c>
      <c r="H42" s="1">
        <f t="shared" si="9"/>
        <v>281.61560124870056</v>
      </c>
      <c r="I42" s="1">
        <f t="shared" si="9"/>
        <v>281.6156012487005</v>
      </c>
      <c r="K42" s="1">
        <f>SUM(C42:I42)</f>
        <v>1993.0973131313262</v>
      </c>
    </row>
    <row r="43" spans="1:11" ht="28.2" x14ac:dyDescent="0.3">
      <c r="A43" s="4" t="s">
        <v>39</v>
      </c>
      <c r="B43" s="5">
        <v>7.3264926001836398E-4</v>
      </c>
      <c r="C43" s="1">
        <f t="shared" si="6"/>
        <v>141.49868218378069</v>
      </c>
      <c r="D43" s="1">
        <f t="shared" si="9"/>
        <v>142.69958626644816</v>
      </c>
      <c r="E43" s="1">
        <f t="shared" si="9"/>
        <v>142.69958625977347</v>
      </c>
      <c r="F43" s="1">
        <f t="shared" si="9"/>
        <v>142.69958626644814</v>
      </c>
      <c r="G43" s="1">
        <f t="shared" si="9"/>
        <v>139.69732606187725</v>
      </c>
      <c r="H43" s="1">
        <f t="shared" si="9"/>
        <v>139.69732606187725</v>
      </c>
      <c r="I43" s="1">
        <f t="shared" si="9"/>
        <v>139.69732606187725</v>
      </c>
      <c r="K43" s="1">
        <f>SUM(C43:I43)</f>
        <v>988.68941916208212</v>
      </c>
    </row>
    <row r="44" spans="1:11" ht="28.2" x14ac:dyDescent="0.3">
      <c r="A44" s="4" t="s">
        <v>40</v>
      </c>
      <c r="B44" s="5">
        <v>2.3154265814407E-3</v>
      </c>
      <c r="C44" s="1">
        <f t="shared" si="6"/>
        <v>447.18506909969898</v>
      </c>
      <c r="D44" s="1">
        <f t="shared" si="9"/>
        <v>450.9803438464437</v>
      </c>
      <c r="E44" s="1">
        <f t="shared" si="9"/>
        <v>450.98034382534939</v>
      </c>
      <c r="F44" s="1">
        <f t="shared" si="9"/>
        <v>450.98034384644365</v>
      </c>
      <c r="G44" s="1">
        <f t="shared" si="9"/>
        <v>441.49215698621157</v>
      </c>
      <c r="H44" s="1">
        <f t="shared" si="9"/>
        <v>441.49215698621157</v>
      </c>
      <c r="I44" s="1">
        <f t="shared" si="9"/>
        <v>441.49215698621146</v>
      </c>
      <c r="K44" s="1">
        <f>SUM(C44:I44)</f>
        <v>3124.6025715765704</v>
      </c>
    </row>
    <row r="45" spans="1:11" ht="28.2" x14ac:dyDescent="0.3">
      <c r="A45" s="4" t="s">
        <v>41</v>
      </c>
      <c r="B45" s="5">
        <v>5.3906513797547899E-3</v>
      </c>
      <c r="C45" s="1">
        <f t="shared" si="6"/>
        <v>1041.1121773716975</v>
      </c>
      <c r="D45" s="1">
        <f t="shared" si="9"/>
        <v>1049.9481314952604</v>
      </c>
      <c r="E45" s="1">
        <f t="shared" si="9"/>
        <v>1049.9481314461498</v>
      </c>
      <c r="F45" s="1">
        <f t="shared" si="9"/>
        <v>1049.9481314952602</v>
      </c>
      <c r="G45" s="1">
        <f t="shared" si="9"/>
        <v>1027.858246201788</v>
      </c>
      <c r="H45" s="1">
        <f t="shared" si="9"/>
        <v>1027.858246201788</v>
      </c>
      <c r="I45" s="1">
        <f t="shared" si="9"/>
        <v>1027.858246201788</v>
      </c>
      <c r="K45" s="1">
        <f>SUM(C45:I45)</f>
        <v>7274.5313104137313</v>
      </c>
    </row>
    <row r="46" spans="1:11" ht="28.2" x14ac:dyDescent="0.3">
      <c r="A46" s="4" t="s">
        <v>42</v>
      </c>
      <c r="B46" s="5">
        <v>1.13211836407896E-3</v>
      </c>
      <c r="C46" s="1">
        <f t="shared" si="6"/>
        <v>218.64931193572107</v>
      </c>
      <c r="D46" s="1">
        <f t="shared" si="9"/>
        <v>220.50499601223424</v>
      </c>
      <c r="E46" s="1">
        <f t="shared" si="9"/>
        <v>220.50499600192026</v>
      </c>
      <c r="F46" s="1">
        <f t="shared" si="9"/>
        <v>220.50499601223422</v>
      </c>
      <c r="G46" s="1">
        <f t="shared" si="9"/>
        <v>215.86578582419287</v>
      </c>
      <c r="H46" s="1">
        <f t="shared" si="9"/>
        <v>215.86578582419287</v>
      </c>
      <c r="I46" s="1">
        <f t="shared" si="9"/>
        <v>215.86578582419284</v>
      </c>
      <c r="K46" s="1">
        <f>SUM(C46:I46)</f>
        <v>1527.7616574346885</v>
      </c>
    </row>
    <row r="47" spans="1:11" ht="28.2" x14ac:dyDescent="0.3">
      <c r="A47" s="4" t="s">
        <v>43</v>
      </c>
      <c r="B47" s="5">
        <v>1.10447917687265E-3</v>
      </c>
      <c r="C47" s="1">
        <f t="shared" si="6"/>
        <v>213.31127533383378</v>
      </c>
      <c r="D47" s="1">
        <f t="shared" si="9"/>
        <v>215.12165531387268</v>
      </c>
      <c r="E47" s="1">
        <f t="shared" si="9"/>
        <v>215.12165530381051</v>
      </c>
      <c r="F47" s="1">
        <f t="shared" si="9"/>
        <v>215.12165531387265</v>
      </c>
      <c r="G47" s="1">
        <f t="shared" si="9"/>
        <v>210.59570536693781</v>
      </c>
      <c r="H47" s="1">
        <f t="shared" si="9"/>
        <v>210.59570536693781</v>
      </c>
      <c r="I47" s="1">
        <f t="shared" si="9"/>
        <v>210.59570536693778</v>
      </c>
      <c r="K47" s="1">
        <f>SUM(C47:I47)</f>
        <v>1490.4633573662031</v>
      </c>
    </row>
    <row r="48" spans="1:11" ht="28.2" x14ac:dyDescent="0.3">
      <c r="A48" s="4" t="s">
        <v>44</v>
      </c>
      <c r="B48" s="5">
        <v>5.2858107168257001E-4</v>
      </c>
      <c r="C48" s="1">
        <f t="shared" si="6"/>
        <v>102.08639952560583</v>
      </c>
      <c r="D48" s="1">
        <f t="shared" si="9"/>
        <v>102.95281023758612</v>
      </c>
      <c r="E48" s="1">
        <f t="shared" si="9"/>
        <v>102.95281023277057</v>
      </c>
      <c r="F48" s="1">
        <f t="shared" si="9"/>
        <v>102.95281023758611</v>
      </c>
      <c r="G48" s="1">
        <f t="shared" si="9"/>
        <v>100.78678345914886</v>
      </c>
      <c r="H48" s="1">
        <f t="shared" si="9"/>
        <v>100.78678345914886</v>
      </c>
      <c r="I48" s="1">
        <f t="shared" si="9"/>
        <v>100.78678345914885</v>
      </c>
      <c r="K48" s="1">
        <f>SUM(C48:I48)</f>
        <v>713.30518061099519</v>
      </c>
    </row>
    <row r="49" spans="1:11" ht="28.2" x14ac:dyDescent="0.3">
      <c r="A49" s="4" t="s">
        <v>45</v>
      </c>
      <c r="B49" s="5">
        <v>1.50528611956195E-2</v>
      </c>
      <c r="C49" s="1">
        <f t="shared" si="6"/>
        <v>2907.2028575066615</v>
      </c>
      <c r="D49" s="1">
        <f t="shared" si="9"/>
        <v>2931.8763860995832</v>
      </c>
      <c r="E49" s="1">
        <f t="shared" si="9"/>
        <v>2931.8763859624469</v>
      </c>
      <c r="F49" s="1">
        <f t="shared" si="9"/>
        <v>2931.8763860995828</v>
      </c>
      <c r="G49" s="1">
        <f t="shared" si="9"/>
        <v>2870.192564660379</v>
      </c>
      <c r="H49" s="1">
        <f t="shared" si="9"/>
        <v>2870.192564660379</v>
      </c>
      <c r="I49" s="1">
        <f t="shared" si="9"/>
        <v>2870.1925646603786</v>
      </c>
      <c r="K49" s="1">
        <f>SUM(C49:I49)</f>
        <v>20313.409709649412</v>
      </c>
    </row>
    <row r="50" spans="1:11" ht="28.2" x14ac:dyDescent="0.3">
      <c r="A50" s="4" t="s">
        <v>46</v>
      </c>
      <c r="B50" s="5">
        <v>1.67075406026669E-4</v>
      </c>
      <c r="C50" s="1">
        <f t="shared" si="6"/>
        <v>32.267759033157546</v>
      </c>
      <c r="D50" s="1">
        <f t="shared" si="9"/>
        <v>32.541616591146102</v>
      </c>
      <c r="E50" s="1">
        <f t="shared" si="9"/>
        <v>32.541616589623985</v>
      </c>
      <c r="F50" s="1">
        <f t="shared" si="9"/>
        <v>32.541616591146095</v>
      </c>
      <c r="G50" s="1">
        <f t="shared" si="9"/>
        <v>31.856972696653092</v>
      </c>
      <c r="H50" s="1">
        <f t="shared" si="9"/>
        <v>31.856972696653092</v>
      </c>
      <c r="I50" s="1">
        <f t="shared" si="9"/>
        <v>31.856972696653084</v>
      </c>
      <c r="K50" s="1">
        <f>SUM(C50:I50)</f>
        <v>225.463526895033</v>
      </c>
    </row>
    <row r="51" spans="1:11" ht="28.2" x14ac:dyDescent="0.3">
      <c r="A51" s="4" t="s">
        <v>47</v>
      </c>
      <c r="B51" s="5">
        <v>1.0069968715165701E-3</v>
      </c>
      <c r="C51" s="1">
        <f t="shared" si="6"/>
        <v>194.48423421489989</v>
      </c>
      <c r="D51" s="1">
        <f t="shared" si="9"/>
        <v>196.13482846269497</v>
      </c>
      <c r="E51" s="1">
        <f t="shared" si="9"/>
        <v>196.13482845352087</v>
      </c>
      <c r="F51" s="1">
        <f t="shared" si="9"/>
        <v>196.13482846269491</v>
      </c>
      <c r="G51" s="1">
        <f t="shared" si="9"/>
        <v>192.00834284609061</v>
      </c>
      <c r="H51" s="1">
        <f t="shared" si="9"/>
        <v>192.00834284609061</v>
      </c>
      <c r="I51" s="1">
        <f t="shared" si="9"/>
        <v>192.00834284609058</v>
      </c>
      <c r="K51" s="1">
        <f>SUM(C51:I51)</f>
        <v>1358.9137481320824</v>
      </c>
    </row>
    <row r="52" spans="1:11" ht="28.2" x14ac:dyDescent="0.3">
      <c r="A52" s="4" t="s">
        <v>48</v>
      </c>
      <c r="B52" s="5">
        <v>1.30232143974693E-2</v>
      </c>
      <c r="C52" s="1">
        <f t="shared" si="6"/>
        <v>2515.2112690219005</v>
      </c>
      <c r="D52" s="1">
        <f t="shared" si="9"/>
        <v>2536.5579517974793</v>
      </c>
      <c r="E52" s="1">
        <f t="shared" si="9"/>
        <v>2536.5579516788334</v>
      </c>
      <c r="F52" s="1">
        <f t="shared" si="9"/>
        <v>2536.5579517974788</v>
      </c>
      <c r="G52" s="1">
        <f t="shared" si="9"/>
        <v>2483.191244895821</v>
      </c>
      <c r="H52" s="1">
        <f t="shared" si="9"/>
        <v>2483.191244895821</v>
      </c>
      <c r="I52" s="1">
        <f t="shared" si="9"/>
        <v>2483.1912448958205</v>
      </c>
      <c r="K52" s="1">
        <f>SUM(C52:I52)</f>
        <v>17574.458858983155</v>
      </c>
    </row>
    <row r="53" spans="1:11" ht="28.2" x14ac:dyDescent="0.3">
      <c r="A53" s="4" t="s">
        <v>49</v>
      </c>
      <c r="B53" s="5">
        <v>3.2855532282359801E-3</v>
      </c>
      <c r="C53" s="1">
        <f t="shared" si="6"/>
        <v>634.54844959292632</v>
      </c>
      <c r="D53" s="1">
        <f t="shared" si="9"/>
        <v>639.93388366203465</v>
      </c>
      <c r="E53" s="1">
        <f t="shared" si="9"/>
        <v>639.93388363210215</v>
      </c>
      <c r="F53" s="1">
        <f t="shared" si="9"/>
        <v>639.93388366203453</v>
      </c>
      <c r="G53" s="1">
        <f t="shared" si="9"/>
        <v>626.47029849867135</v>
      </c>
      <c r="H53" s="1">
        <f t="shared" si="9"/>
        <v>626.47029849867135</v>
      </c>
      <c r="I53" s="1">
        <f t="shared" si="9"/>
        <v>626.47029849867124</v>
      </c>
      <c r="K53" s="1">
        <f>SUM(C53:I53)</f>
        <v>4433.7609960451118</v>
      </c>
    </row>
    <row r="54" spans="1:11" ht="28.2" x14ac:dyDescent="0.3">
      <c r="A54" s="4" t="s">
        <v>50</v>
      </c>
      <c r="B54" s="5">
        <v>1.8311574312121701E-3</v>
      </c>
      <c r="C54" s="1">
        <f t="shared" si="6"/>
        <v>353.65675982674787</v>
      </c>
      <c r="D54" s="1">
        <f t="shared" si="9"/>
        <v>356.6582566618016</v>
      </c>
      <c r="E54" s="1">
        <f t="shared" si="9"/>
        <v>356.65825664511914</v>
      </c>
      <c r="F54" s="1">
        <f t="shared" si="9"/>
        <v>356.65825666180154</v>
      </c>
      <c r="G54" s="1">
        <f t="shared" si="9"/>
        <v>349.15451457941037</v>
      </c>
      <c r="H54" s="1">
        <f t="shared" si="9"/>
        <v>349.15451457941037</v>
      </c>
      <c r="I54" s="1">
        <f t="shared" si="9"/>
        <v>349.15451457941032</v>
      </c>
      <c r="K54" s="1">
        <f>SUM(C54:I54)</f>
        <v>2471.095073533701</v>
      </c>
    </row>
    <row r="55" spans="1:11" ht="28.2" x14ac:dyDescent="0.3">
      <c r="A55" s="4" t="s">
        <v>51</v>
      </c>
      <c r="B55" s="5">
        <v>7.7381586353846002E-3</v>
      </c>
      <c r="C55" s="1">
        <f t="shared" si="6"/>
        <v>1494.4930803704337</v>
      </c>
      <c r="D55" s="1">
        <f t="shared" si="9"/>
        <v>1507.176893491775</v>
      </c>
      <c r="E55" s="1">
        <f t="shared" si="9"/>
        <v>1507.1768934212778</v>
      </c>
      <c r="F55" s="1">
        <f t="shared" si="9"/>
        <v>1507.1768934917748</v>
      </c>
      <c r="G55" s="1">
        <f t="shared" si="9"/>
        <v>1475.4673607105783</v>
      </c>
      <c r="H55" s="1">
        <f t="shared" si="9"/>
        <v>1475.4673607105783</v>
      </c>
      <c r="I55" s="1">
        <f t="shared" si="9"/>
        <v>1475.4673607105781</v>
      </c>
      <c r="K55" s="1">
        <f>SUM(C55:I55)</f>
        <v>10442.425842906994</v>
      </c>
    </row>
    <row r="56" spans="1:11" ht="28.2" x14ac:dyDescent="0.3">
      <c r="A56" s="4" t="s">
        <v>52</v>
      </c>
      <c r="B56" s="5">
        <v>4.6420892425332201E-4</v>
      </c>
      <c r="C56" s="1">
        <f t="shared" si="6"/>
        <v>89.6540194937877</v>
      </c>
      <c r="D56" s="1">
        <f t="shared" si="9"/>
        <v>90.414916177601341</v>
      </c>
      <c r="E56" s="1">
        <f t="shared" si="9"/>
        <v>90.414916173372234</v>
      </c>
      <c r="F56" s="1">
        <f t="shared" si="9"/>
        <v>90.414916177601327</v>
      </c>
      <c r="G56" s="1">
        <f t="shared" si="9"/>
        <v>88.512674469396401</v>
      </c>
      <c r="H56" s="1">
        <f t="shared" si="9"/>
        <v>88.512674469396401</v>
      </c>
      <c r="I56" s="1">
        <f t="shared" si="9"/>
        <v>88.512674469396387</v>
      </c>
      <c r="K56" s="1">
        <f>SUM(C56:I56)</f>
        <v>626.43679143055181</v>
      </c>
    </row>
    <row r="57" spans="1:11" ht="28.2" x14ac:dyDescent="0.3">
      <c r="A57" s="4" t="s">
        <v>53</v>
      </c>
      <c r="B57" s="5">
        <v>1.42872733582972E-3</v>
      </c>
      <c r="C57" s="1">
        <f t="shared" si="6"/>
        <v>275.93426521004335</v>
      </c>
      <c r="D57" s="1">
        <f t="shared" ref="D57:I71" si="10">+D$6*$B57</f>
        <v>278.27612861487847</v>
      </c>
      <c r="E57" s="1">
        <f t="shared" si="10"/>
        <v>278.2761286018623</v>
      </c>
      <c r="F57" s="1">
        <f t="shared" si="10"/>
        <v>278.27612861487842</v>
      </c>
      <c r="G57" s="1">
        <f t="shared" si="10"/>
        <v>272.42147010688154</v>
      </c>
      <c r="H57" s="1">
        <f t="shared" si="10"/>
        <v>272.42147010688154</v>
      </c>
      <c r="I57" s="1">
        <f t="shared" si="10"/>
        <v>272.42147010688149</v>
      </c>
      <c r="K57" s="1">
        <f>SUM(C57:I57)</f>
        <v>1928.0270613623072</v>
      </c>
    </row>
    <row r="58" spans="1:11" ht="28.2" x14ac:dyDescent="0.3">
      <c r="A58" s="4" t="s">
        <v>54</v>
      </c>
      <c r="B58" s="5">
        <v>4.3190862686684501E-3</v>
      </c>
      <c r="C58" s="1">
        <f t="shared" si="6"/>
        <v>834.15769127963063</v>
      </c>
      <c r="D58" s="1">
        <f t="shared" si="10"/>
        <v>841.23721570760438</v>
      </c>
      <c r="E58" s="1">
        <f t="shared" si="10"/>
        <v>841.23721566825611</v>
      </c>
      <c r="F58" s="1">
        <f t="shared" si="10"/>
        <v>841.23721570760426</v>
      </c>
      <c r="G58" s="1">
        <f t="shared" si="10"/>
        <v>823.53840465003657</v>
      </c>
      <c r="H58" s="1">
        <f t="shared" si="10"/>
        <v>823.53840465003657</v>
      </c>
      <c r="I58" s="1">
        <f t="shared" si="10"/>
        <v>823.53840465003645</v>
      </c>
      <c r="K58" s="1">
        <f>SUM(C58:I58)</f>
        <v>5828.4845523132053</v>
      </c>
    </row>
    <row r="59" spans="1:11" ht="28.2" x14ac:dyDescent="0.3">
      <c r="A59" s="4" t="s">
        <v>55</v>
      </c>
      <c r="B59" s="5">
        <v>1.9539111111777701E-4</v>
      </c>
      <c r="C59" s="1">
        <f>+C$6*$B59</f>
        <v>37.736453501498268</v>
      </c>
      <c r="D59" s="1">
        <f t="shared" si="10"/>
        <v>38.056724053675431</v>
      </c>
      <c r="E59" s="1">
        <f t="shared" si="10"/>
        <v>38.056724051895351</v>
      </c>
      <c r="F59" s="1">
        <f t="shared" si="10"/>
        <v>38.056724053675424</v>
      </c>
      <c r="G59" s="1">
        <f t="shared" si="10"/>
        <v>37.256047673791983</v>
      </c>
      <c r="H59" s="1">
        <f t="shared" si="10"/>
        <v>37.256047673791983</v>
      </c>
      <c r="I59" s="1">
        <f t="shared" si="10"/>
        <v>37.256047673791976</v>
      </c>
      <c r="K59" s="1">
        <f>SUM(C59:I59)</f>
        <v>263.67476868212043</v>
      </c>
    </row>
    <row r="60" spans="1:11" ht="28.2" x14ac:dyDescent="0.3">
      <c r="A60" s="4" t="s">
        <v>56</v>
      </c>
      <c r="B60" s="5">
        <v>3.1175905052734502E-3</v>
      </c>
      <c r="C60" s="1">
        <f t="shared" si="6"/>
        <v>602.10932045956486</v>
      </c>
      <c r="D60" s="1">
        <f t="shared" si="10"/>
        <v>607.21944254687082</v>
      </c>
      <c r="E60" s="1">
        <f t="shared" si="10"/>
        <v>607.21944251846855</v>
      </c>
      <c r="F60" s="1">
        <f t="shared" si="10"/>
        <v>607.21944254687082</v>
      </c>
      <c r="G60" s="1">
        <f t="shared" si="10"/>
        <v>594.44413733753242</v>
      </c>
      <c r="H60" s="1">
        <f t="shared" si="10"/>
        <v>594.44413733753242</v>
      </c>
      <c r="I60" s="1">
        <f t="shared" si="10"/>
        <v>594.44413733753231</v>
      </c>
      <c r="K60" s="1">
        <f>SUM(C60:I60)</f>
        <v>4207.1000600843718</v>
      </c>
    </row>
    <row r="61" spans="1:11" ht="28.2" x14ac:dyDescent="0.3">
      <c r="A61" s="4" t="s">
        <v>57</v>
      </c>
      <c r="B61" s="5">
        <v>4.6215878092418297E-3</v>
      </c>
      <c r="C61" s="1">
        <f t="shared" si="6"/>
        <v>892.58069350667688</v>
      </c>
      <c r="D61" s="1">
        <f t="shared" si="10"/>
        <v>900.15605592277427</v>
      </c>
      <c r="E61" s="1">
        <f t="shared" si="10"/>
        <v>900.15605588067012</v>
      </c>
      <c r="F61" s="1">
        <f t="shared" si="10"/>
        <v>900.15605592277416</v>
      </c>
      <c r="G61" s="1">
        <f t="shared" si="10"/>
        <v>881.21764989576354</v>
      </c>
      <c r="H61" s="1">
        <f t="shared" si="10"/>
        <v>881.21764989576354</v>
      </c>
      <c r="I61" s="1">
        <f t="shared" si="10"/>
        <v>881.21764989576343</v>
      </c>
      <c r="K61" s="1">
        <f>SUM(C61:I61)</f>
        <v>6236.7018109201854</v>
      </c>
    </row>
    <row r="62" spans="1:11" ht="28.2" x14ac:dyDescent="0.3">
      <c r="A62" s="4" t="s">
        <v>58</v>
      </c>
      <c r="B62" s="5">
        <v>3.6742813852995901E-3</v>
      </c>
      <c r="C62" s="1">
        <f t="shared" si="6"/>
        <v>709.62464901589692</v>
      </c>
      <c r="D62" s="1">
        <f t="shared" si="10"/>
        <v>715.6472573187632</v>
      </c>
      <c r="E62" s="1">
        <f t="shared" si="10"/>
        <v>715.64725728528913</v>
      </c>
      <c r="F62" s="1">
        <f t="shared" si="10"/>
        <v>715.64725731876308</v>
      </c>
      <c r="G62" s="1">
        <f t="shared" si="10"/>
        <v>700.59073657211809</v>
      </c>
      <c r="H62" s="1">
        <f t="shared" si="10"/>
        <v>700.59073657211809</v>
      </c>
      <c r="I62" s="1">
        <f t="shared" si="10"/>
        <v>700.59073657211798</v>
      </c>
      <c r="K62" s="1">
        <f>SUM(C62:I62)</f>
        <v>4958.3386306550665</v>
      </c>
    </row>
    <row r="63" spans="1:11" ht="28.2" x14ac:dyDescent="0.3">
      <c r="A63" s="4" t="s">
        <v>59</v>
      </c>
      <c r="B63" s="5">
        <v>1.3128662946034E-2</v>
      </c>
      <c r="C63" s="1">
        <f t="shared" si="6"/>
        <v>2535.5768538581201</v>
      </c>
      <c r="D63" s="1">
        <f t="shared" si="10"/>
        <v>2557.0963800383038</v>
      </c>
      <c r="E63" s="1">
        <f t="shared" si="10"/>
        <v>2557.096379918697</v>
      </c>
      <c r="F63" s="1">
        <f t="shared" si="10"/>
        <v>2557.0963800383033</v>
      </c>
      <c r="G63" s="1">
        <f t="shared" si="10"/>
        <v>2503.2975646254354</v>
      </c>
      <c r="H63" s="1">
        <f t="shared" si="10"/>
        <v>2503.2975646254354</v>
      </c>
      <c r="I63" s="1">
        <f t="shared" si="10"/>
        <v>2503.2975646254349</v>
      </c>
      <c r="K63" s="1">
        <f>SUM(C63:I63)</f>
        <v>17716.758687729729</v>
      </c>
    </row>
    <row r="64" spans="1:11" ht="28.2" x14ac:dyDescent="0.3">
      <c r="A64" s="4" t="s">
        <v>60</v>
      </c>
      <c r="B64" s="5">
        <v>3.2840874394855901E-3</v>
      </c>
      <c r="C64" s="1">
        <f t="shared" si="6"/>
        <v>634.26535754894508</v>
      </c>
      <c r="D64" s="1">
        <f t="shared" si="10"/>
        <v>639.6483890063389</v>
      </c>
      <c r="E64" s="1">
        <f t="shared" si="10"/>
        <v>639.64838897641971</v>
      </c>
      <c r="F64" s="1">
        <f t="shared" si="10"/>
        <v>639.64838900633879</v>
      </c>
      <c r="G64" s="1">
        <f t="shared" si="10"/>
        <v>626.19081037225737</v>
      </c>
      <c r="H64" s="1">
        <f t="shared" si="10"/>
        <v>626.19081037225737</v>
      </c>
      <c r="I64" s="1">
        <f t="shared" si="10"/>
        <v>626.19081037225726</v>
      </c>
      <c r="K64" s="1">
        <f>SUM(C64:I64)</f>
        <v>4431.782955654814</v>
      </c>
    </row>
    <row r="65" spans="1:11" ht="28.2" x14ac:dyDescent="0.3">
      <c r="A65" s="4" t="s">
        <v>61</v>
      </c>
      <c r="B65" s="5">
        <v>5.5861209277287801E-3</v>
      </c>
      <c r="C65" s="1">
        <f t="shared" si="6"/>
        <v>1078.8637796113362</v>
      </c>
      <c r="D65" s="1">
        <f t="shared" si="10"/>
        <v>1088.0201328549272</v>
      </c>
      <c r="E65" s="1">
        <f t="shared" si="10"/>
        <v>1088.0201328040357</v>
      </c>
      <c r="F65" s="1">
        <f t="shared" si="10"/>
        <v>1088.0201328549272</v>
      </c>
      <c r="G65" s="1">
        <f t="shared" si="10"/>
        <v>1065.1292497619443</v>
      </c>
      <c r="H65" s="1">
        <f t="shared" si="10"/>
        <v>1065.1292497619443</v>
      </c>
      <c r="I65" s="1">
        <f t="shared" si="10"/>
        <v>1065.129249761944</v>
      </c>
      <c r="K65" s="1">
        <f>SUM(C65:I65)</f>
        <v>7538.3119274110595</v>
      </c>
    </row>
    <row r="66" spans="1:11" ht="28.2" x14ac:dyDescent="0.3">
      <c r="A66" s="4" t="s">
        <v>62</v>
      </c>
      <c r="B66" s="5">
        <v>2.0770079523893E-4</v>
      </c>
      <c r="C66" s="1">
        <f t="shared" si="6"/>
        <v>40.113858593258136</v>
      </c>
      <c r="D66" s="1">
        <f t="shared" si="10"/>
        <v>40.454306262541884</v>
      </c>
      <c r="E66" s="1">
        <f t="shared" si="10"/>
        <v>40.454306260649659</v>
      </c>
      <c r="F66" s="1">
        <f t="shared" si="10"/>
        <v>40.454306262541877</v>
      </c>
      <c r="G66" s="1">
        <f t="shared" si="10"/>
        <v>39.603187089927225</v>
      </c>
      <c r="H66" s="1">
        <f t="shared" si="10"/>
        <v>39.603187089927225</v>
      </c>
      <c r="I66" s="1">
        <f t="shared" si="10"/>
        <v>39.603187089927218</v>
      </c>
      <c r="K66" s="1">
        <f>SUM(C66:I66)</f>
        <v>280.28633864877321</v>
      </c>
    </row>
    <row r="67" spans="1:11" ht="28.2" x14ac:dyDescent="0.3">
      <c r="A67" s="4" t="s">
        <v>63</v>
      </c>
      <c r="B67" s="5">
        <v>2.07451758220469E-3</v>
      </c>
      <c r="C67" s="1">
        <f t="shared" si="6"/>
        <v>400.65761349665308</v>
      </c>
      <c r="D67" s="1">
        <f t="shared" si="10"/>
        <v>404.05800816022321</v>
      </c>
      <c r="E67" s="1">
        <f t="shared" si="10"/>
        <v>404.05800814132368</v>
      </c>
      <c r="F67" s="1">
        <f t="shared" si="10"/>
        <v>404.05800816022315</v>
      </c>
      <c r="G67" s="1">
        <f t="shared" si="10"/>
        <v>395.55702150723778</v>
      </c>
      <c r="H67" s="1">
        <f t="shared" si="10"/>
        <v>395.55702150723778</v>
      </c>
      <c r="I67" s="1">
        <f t="shared" si="10"/>
        <v>395.55702150723772</v>
      </c>
      <c r="K67" s="1">
        <f>SUM(C67:I67)</f>
        <v>2799.5027024801361</v>
      </c>
    </row>
    <row r="68" spans="1:11" ht="28.2" x14ac:dyDescent="0.3">
      <c r="A68" s="4" t="s">
        <v>64</v>
      </c>
      <c r="B68" s="5">
        <v>4.2621803294894999E-3</v>
      </c>
      <c r="C68" s="1">
        <f t="shared" si="6"/>
        <v>823.16728175945991</v>
      </c>
      <c r="D68" s="1">
        <f t="shared" si="10"/>
        <v>830.15353021157819</v>
      </c>
      <c r="E68" s="1">
        <f t="shared" si="10"/>
        <v>830.15353017274833</v>
      </c>
      <c r="F68" s="1">
        <f t="shared" si="10"/>
        <v>830.15353021157807</v>
      </c>
      <c r="G68" s="1">
        <f t="shared" si="10"/>
        <v>812.68790909348616</v>
      </c>
      <c r="H68" s="1">
        <f t="shared" si="10"/>
        <v>812.68790909348616</v>
      </c>
      <c r="I68" s="1">
        <f t="shared" si="10"/>
        <v>812.68790909348604</v>
      </c>
      <c r="K68" s="1">
        <f>SUM(C68:I68)</f>
        <v>5751.691599635823</v>
      </c>
    </row>
    <row r="69" spans="1:11" ht="28.2" x14ac:dyDescent="0.3">
      <c r="A69" s="4" t="s">
        <v>65</v>
      </c>
      <c r="B69" s="5">
        <v>6.94853970624162E-3</v>
      </c>
      <c r="C69" s="1">
        <f t="shared" si="6"/>
        <v>1341.9916803167446</v>
      </c>
      <c r="D69" s="1">
        <f t="shared" si="10"/>
        <v>1353.381208918184</v>
      </c>
      <c r="E69" s="1">
        <f t="shared" si="10"/>
        <v>1353.3812088548805</v>
      </c>
      <c r="F69" s="1">
        <f t="shared" si="10"/>
        <v>1353.3812089181838</v>
      </c>
      <c r="G69" s="1">
        <f t="shared" si="10"/>
        <v>1324.9073874344811</v>
      </c>
      <c r="H69" s="1">
        <f t="shared" si="10"/>
        <v>1324.9073874344811</v>
      </c>
      <c r="I69" s="1">
        <f t="shared" si="10"/>
        <v>1324.9073874344808</v>
      </c>
      <c r="K69" s="1">
        <f>SUM(C69:I69)</f>
        <v>9376.8574693114369</v>
      </c>
    </row>
    <row r="70" spans="1:11" ht="28.2" x14ac:dyDescent="0.3">
      <c r="A70" s="4" t="s">
        <v>66</v>
      </c>
      <c r="B70" s="5">
        <v>7.9530599340234195E-2</v>
      </c>
      <c r="C70" s="1">
        <f t="shared" si="6"/>
        <v>15359.975931248913</v>
      </c>
      <c r="D70" s="1">
        <f t="shared" si="10"/>
        <v>15490.336564442325</v>
      </c>
      <c r="E70" s="1">
        <f t="shared" si="10"/>
        <v>15490.336563717772</v>
      </c>
      <c r="F70" s="1">
        <f t="shared" si="10"/>
        <v>15490.336564442321</v>
      </c>
      <c r="G70" s="1">
        <f t="shared" si="10"/>
        <v>15164.434981686512</v>
      </c>
      <c r="H70" s="1">
        <f t="shared" si="10"/>
        <v>15164.434981686512</v>
      </c>
      <c r="I70" s="1">
        <f t="shared" si="10"/>
        <v>15164.434981686511</v>
      </c>
      <c r="K70" s="1">
        <f>SUM(C70:I70)</f>
        <v>107324.29056891087</v>
      </c>
    </row>
    <row r="71" spans="1:11" ht="28.2" x14ac:dyDescent="0.3">
      <c r="A71" s="4" t="s">
        <v>67</v>
      </c>
      <c r="B71" s="5">
        <v>2.67223584033115E-3</v>
      </c>
      <c r="C71" s="1">
        <f t="shared" si="6"/>
        <v>516.09667889604907</v>
      </c>
      <c r="D71" s="1">
        <f t="shared" si="10"/>
        <v>520.47680879671066</v>
      </c>
      <c r="E71" s="1">
        <f t="shared" si="10"/>
        <v>520.47680877236564</v>
      </c>
      <c r="F71" s="1">
        <f t="shared" si="10"/>
        <v>520.47680879671054</v>
      </c>
      <c r="G71" s="1">
        <f t="shared" si="10"/>
        <v>509.52648405270799</v>
      </c>
      <c r="H71" s="1">
        <f t="shared" si="10"/>
        <v>509.52648405270799</v>
      </c>
      <c r="I71" s="1">
        <f t="shared" si="10"/>
        <v>509.52648405270787</v>
      </c>
      <c r="K71" s="1">
        <f>SUM(C71:I71)</f>
        <v>3606.1065574199597</v>
      </c>
    </row>
    <row r="72" spans="1:11" ht="28.2" x14ac:dyDescent="0.3">
      <c r="A72" s="4" t="s">
        <v>68</v>
      </c>
      <c r="B72" s="5">
        <v>8.9584993437139201E-2</v>
      </c>
      <c r="C72" s="1">
        <f t="shared" si="6"/>
        <v>17301.810302081121</v>
      </c>
      <c r="D72" s="1">
        <f t="shared" ref="D72:I87" si="11">+D$6*$B72</f>
        <v>17448.651348998581</v>
      </c>
      <c r="E72" s="1">
        <f t="shared" si="11"/>
        <v>17448.65134818243</v>
      </c>
      <c r="F72" s="1">
        <f t="shared" si="11"/>
        <v>17448.651348998577</v>
      </c>
      <c r="G72" s="1">
        <f t="shared" si="11"/>
        <v>17081.548731961437</v>
      </c>
      <c r="H72" s="1">
        <f t="shared" si="11"/>
        <v>17081.548731961437</v>
      </c>
      <c r="I72" s="1">
        <f t="shared" si="11"/>
        <v>17081.548731961433</v>
      </c>
      <c r="K72" s="1">
        <f>SUM(C72:I72)</f>
        <v>120892.41054414501</v>
      </c>
    </row>
    <row r="73" spans="1:11" ht="28.2" x14ac:dyDescent="0.3">
      <c r="A73" s="4" t="s">
        <v>69</v>
      </c>
      <c r="B73" s="5">
        <v>7.5884618953115197E-3</v>
      </c>
      <c r="C73" s="1">
        <f t="shared" si="6"/>
        <v>1465.581713631296</v>
      </c>
      <c r="D73" s="1">
        <f t="shared" si="11"/>
        <v>1478.0201550091222</v>
      </c>
      <c r="E73" s="1">
        <f t="shared" si="11"/>
        <v>1478.0201549399887</v>
      </c>
      <c r="F73" s="1">
        <f t="shared" si="11"/>
        <v>1478.0201550091219</v>
      </c>
      <c r="G73" s="1">
        <f t="shared" si="11"/>
        <v>1446.9240515862846</v>
      </c>
      <c r="H73" s="1">
        <f t="shared" si="11"/>
        <v>1446.9240515862846</v>
      </c>
      <c r="I73" s="1">
        <f t="shared" si="11"/>
        <v>1446.9240515862843</v>
      </c>
      <c r="K73" s="1">
        <f>SUM(C73:I73)</f>
        <v>10240.414333348383</v>
      </c>
    </row>
    <row r="74" spans="1:11" ht="28.2" x14ac:dyDescent="0.3">
      <c r="A74" s="4" t="s">
        <v>70</v>
      </c>
      <c r="B74" s="5">
        <v>1.9225363686945599E-4</v>
      </c>
      <c r="C74" s="1">
        <f t="shared" si="6"/>
        <v>37.130503975920583</v>
      </c>
      <c r="D74" s="1">
        <f t="shared" si="11"/>
        <v>37.445631814060228</v>
      </c>
      <c r="E74" s="1">
        <f t="shared" si="11"/>
        <v>37.445631812308733</v>
      </c>
      <c r="F74" s="1">
        <f t="shared" si="11"/>
        <v>37.445631814060221</v>
      </c>
      <c r="G74" s="1">
        <f t="shared" si="11"/>
        <v>36.657812219261587</v>
      </c>
      <c r="H74" s="1">
        <f t="shared" si="11"/>
        <v>36.657812219261587</v>
      </c>
      <c r="I74" s="1">
        <f t="shared" si="11"/>
        <v>36.657812219261579</v>
      </c>
      <c r="K74" s="1">
        <f>SUM(C74:I74)</f>
        <v>259.44083607413449</v>
      </c>
    </row>
    <row r="75" spans="1:11" ht="28.2" x14ac:dyDescent="0.3">
      <c r="A75" s="4" t="s">
        <v>71</v>
      </c>
      <c r="B75" s="5">
        <v>1.6307022405654599E-4</v>
      </c>
      <c r="C75" s="1">
        <f t="shared" ref="C75:I116" si="12">+C$6*$B75</f>
        <v>31.494226591912138</v>
      </c>
      <c r="D75" s="1">
        <f t="shared" si="12"/>
        <v>31.761519154012177</v>
      </c>
      <c r="E75" s="1">
        <f t="shared" si="12"/>
        <v>31.761519152526553</v>
      </c>
      <c r="F75" s="1">
        <f t="shared" si="12"/>
        <v>31.761519154012174</v>
      </c>
      <c r="G75" s="1">
        <f t="shared" si="12"/>
        <v>31.093287749228995</v>
      </c>
      <c r="H75" s="1">
        <f t="shared" si="12"/>
        <v>31.093287749228995</v>
      </c>
      <c r="I75" s="1">
        <f t="shared" si="12"/>
        <v>31.093287749228992</v>
      </c>
      <c r="K75" s="1">
        <f>SUM(C75:I75)</f>
        <v>220.05864730015003</v>
      </c>
    </row>
    <row r="76" spans="1:11" ht="28.2" x14ac:dyDescent="0.3">
      <c r="A76" s="4" t="s">
        <v>72</v>
      </c>
      <c r="B76" s="5">
        <v>1.0198085515174499E-2</v>
      </c>
      <c r="C76" s="1">
        <f t="shared" si="12"/>
        <v>1969.5859123075134</v>
      </c>
      <c r="D76" s="1">
        <f t="shared" si="11"/>
        <v>1986.3018542989896</v>
      </c>
      <c r="E76" s="1">
        <f t="shared" si="11"/>
        <v>1986.3018542060815</v>
      </c>
      <c r="F76" s="1">
        <f t="shared" si="11"/>
        <v>1986.3018542989894</v>
      </c>
      <c r="G76" s="1">
        <f t="shared" si="11"/>
        <v>1944.5119993494986</v>
      </c>
      <c r="H76" s="1">
        <f t="shared" si="11"/>
        <v>1944.5119993494986</v>
      </c>
      <c r="I76" s="1">
        <f t="shared" si="11"/>
        <v>1944.5119993494982</v>
      </c>
      <c r="K76" s="1">
        <f>SUM(C76:I76)</f>
        <v>13762.027473160069</v>
      </c>
    </row>
    <row r="77" spans="1:11" ht="28.2" x14ac:dyDescent="0.3">
      <c r="A77" s="4" t="s">
        <v>73</v>
      </c>
      <c r="B77" s="5">
        <v>1.3365150067501299E-4</v>
      </c>
      <c r="C77" s="1">
        <f t="shared" si="12"/>
        <v>25.812502993485577</v>
      </c>
      <c r="D77" s="1">
        <f t="shared" si="11"/>
        <v>26.031574575993194</v>
      </c>
      <c r="E77" s="1">
        <f t="shared" si="11"/>
        <v>26.031574574775583</v>
      </c>
      <c r="F77" s="1">
        <f t="shared" si="11"/>
        <v>26.03157457599319</v>
      </c>
      <c r="G77" s="1">
        <f t="shared" si="11"/>
        <v>25.483895620106832</v>
      </c>
      <c r="H77" s="1">
        <f t="shared" si="11"/>
        <v>25.483895620106832</v>
      </c>
      <c r="I77" s="1">
        <f t="shared" si="11"/>
        <v>25.483895620106829</v>
      </c>
      <c r="K77" s="1">
        <f>SUM(C77:I77)</f>
        <v>180.35891358056804</v>
      </c>
    </row>
    <row r="78" spans="1:11" ht="28.2" x14ac:dyDescent="0.3">
      <c r="A78" s="4" t="s">
        <v>74</v>
      </c>
      <c r="B78" s="5">
        <v>5.5711492928000698E-3</v>
      </c>
      <c r="C78" s="1">
        <f t="shared" si="12"/>
        <v>1075.9722642189695</v>
      </c>
      <c r="D78" s="1">
        <f t="shared" si="11"/>
        <v>1085.1040770740128</v>
      </c>
      <c r="E78" s="1">
        <f t="shared" si="11"/>
        <v>1085.1040770232578</v>
      </c>
      <c r="F78" s="1">
        <f t="shared" si="11"/>
        <v>1085.1040770740126</v>
      </c>
      <c r="G78" s="1">
        <f t="shared" si="11"/>
        <v>1062.2745449523563</v>
      </c>
      <c r="H78" s="1">
        <f t="shared" si="11"/>
        <v>1062.2745449523563</v>
      </c>
      <c r="I78" s="1">
        <f t="shared" si="11"/>
        <v>1062.2745449523563</v>
      </c>
      <c r="K78" s="1">
        <f>SUM(C78:I78)</f>
        <v>7518.1081302473222</v>
      </c>
    </row>
    <row r="79" spans="1:11" ht="28.2" x14ac:dyDescent="0.3">
      <c r="A79" s="4" t="s">
        <v>75</v>
      </c>
      <c r="B79" s="5">
        <v>2.6408071725092801E-3</v>
      </c>
      <c r="C79" s="1">
        <f t="shared" si="12"/>
        <v>510.02676888279808</v>
      </c>
      <c r="D79" s="1">
        <f t="shared" si="11"/>
        <v>514.35538325268692</v>
      </c>
      <c r="E79" s="1">
        <f t="shared" si="11"/>
        <v>514.35538322862828</v>
      </c>
      <c r="F79" s="1">
        <f t="shared" si="11"/>
        <v>514.35538325268681</v>
      </c>
      <c r="G79" s="1">
        <f t="shared" si="11"/>
        <v>503.5338473355261</v>
      </c>
      <c r="H79" s="1">
        <f t="shared" si="11"/>
        <v>503.5338473355261</v>
      </c>
      <c r="I79" s="1">
        <f t="shared" si="11"/>
        <v>503.53384733552599</v>
      </c>
      <c r="K79" s="1">
        <f>SUM(C79:I79)</f>
        <v>3563.6944606233778</v>
      </c>
    </row>
    <row r="80" spans="1:11" ht="28.2" x14ac:dyDescent="0.3">
      <c r="A80" s="4" t="s">
        <v>76</v>
      </c>
      <c r="B80" s="5">
        <v>1.8202203920746601E-3</v>
      </c>
      <c r="C80" s="1">
        <f t="shared" si="12"/>
        <v>351.54445765242878</v>
      </c>
      <c r="D80" s="1">
        <f t="shared" si="11"/>
        <v>354.52802730776733</v>
      </c>
      <c r="E80" s="1">
        <f t="shared" si="11"/>
        <v>354.52802729118446</v>
      </c>
      <c r="F80" s="1">
        <f t="shared" si="11"/>
        <v>354.52802730776727</v>
      </c>
      <c r="G80" s="1">
        <f t="shared" si="11"/>
        <v>347.06910317463269</v>
      </c>
      <c r="H80" s="1">
        <f t="shared" si="11"/>
        <v>347.06910317463269</v>
      </c>
      <c r="I80" s="1">
        <f t="shared" si="11"/>
        <v>347.06910317463263</v>
      </c>
      <c r="K80" s="1">
        <f>SUM(C80:I80)</f>
        <v>2456.3358490830465</v>
      </c>
    </row>
    <row r="81" spans="1:11" ht="28.2" x14ac:dyDescent="0.3">
      <c r="A81" s="4" t="s">
        <v>77</v>
      </c>
      <c r="B81" s="5">
        <v>5.8621402247249202E-3</v>
      </c>
      <c r="C81" s="1">
        <f t="shared" si="12"/>
        <v>1132.1721891240525</v>
      </c>
      <c r="D81" s="1">
        <f t="shared" si="11"/>
        <v>1141.780972635094</v>
      </c>
      <c r="E81" s="1">
        <f t="shared" si="11"/>
        <v>1141.780972581688</v>
      </c>
      <c r="F81" s="1">
        <f t="shared" si="11"/>
        <v>1141.780972635094</v>
      </c>
      <c r="G81" s="1">
        <f t="shared" si="11"/>
        <v>1117.7590138742746</v>
      </c>
      <c r="H81" s="1">
        <f t="shared" si="11"/>
        <v>1117.7590138742746</v>
      </c>
      <c r="I81" s="1">
        <f t="shared" si="11"/>
        <v>1117.7590138742746</v>
      </c>
      <c r="K81" s="1">
        <f>SUM(C81:I81)</f>
        <v>7910.7921485987517</v>
      </c>
    </row>
    <row r="82" spans="1:11" ht="28.2" x14ac:dyDescent="0.3">
      <c r="A82" s="4" t="s">
        <v>78</v>
      </c>
      <c r="B82" s="5">
        <v>6.8559646067020601E-3</v>
      </c>
      <c r="C82" s="1">
        <f t="shared" si="12"/>
        <v>1324.1123821276608</v>
      </c>
      <c r="D82" s="1">
        <f t="shared" si="11"/>
        <v>1335.3501685230306</v>
      </c>
      <c r="E82" s="1">
        <f t="shared" si="11"/>
        <v>1335.3501684605703</v>
      </c>
      <c r="F82" s="1">
        <f t="shared" si="11"/>
        <v>1335.3501685230303</v>
      </c>
      <c r="G82" s="1">
        <f t="shared" si="11"/>
        <v>1307.2557025542362</v>
      </c>
      <c r="H82" s="1">
        <f t="shared" si="11"/>
        <v>1307.2557025542362</v>
      </c>
      <c r="I82" s="1">
        <f t="shared" si="11"/>
        <v>1307.2557025542362</v>
      </c>
      <c r="K82" s="1">
        <f>SUM(C82:I82)</f>
        <v>9251.9299952970014</v>
      </c>
    </row>
    <row r="83" spans="1:11" ht="28.2" x14ac:dyDescent="0.3">
      <c r="A83" s="4" t="s">
        <v>79</v>
      </c>
      <c r="B83" s="5">
        <v>1.26687141235335E-2</v>
      </c>
      <c r="C83" s="1">
        <f t="shared" si="12"/>
        <v>2446.7456002045351</v>
      </c>
      <c r="D83" s="1">
        <f t="shared" si="11"/>
        <v>2467.5112125423093</v>
      </c>
      <c r="E83" s="1">
        <f t="shared" si="11"/>
        <v>2467.5112124268931</v>
      </c>
      <c r="F83" s="1">
        <f t="shared" si="11"/>
        <v>2467.5112125423088</v>
      </c>
      <c r="G83" s="1">
        <f t="shared" si="11"/>
        <v>2415.5971817341479</v>
      </c>
      <c r="H83" s="1">
        <f t="shared" si="11"/>
        <v>2415.5971817341479</v>
      </c>
      <c r="I83" s="1">
        <f t="shared" si="11"/>
        <v>2415.5971817341474</v>
      </c>
      <c r="K83" s="1">
        <f>SUM(C83:I83)</f>
        <v>17096.07078291849</v>
      </c>
    </row>
    <row r="84" spans="1:11" ht="28.2" x14ac:dyDescent="0.3">
      <c r="A84" s="4" t="s">
        <v>80</v>
      </c>
      <c r="B84" s="5">
        <v>2.6062410304390901E-3</v>
      </c>
      <c r="C84" s="1">
        <f t="shared" si="12"/>
        <v>503.35090934396959</v>
      </c>
      <c r="D84" s="1">
        <f t="shared" si="11"/>
        <v>507.62286546904818</v>
      </c>
      <c r="E84" s="1">
        <f t="shared" si="11"/>
        <v>507.62286544530446</v>
      </c>
      <c r="F84" s="1">
        <f t="shared" si="11"/>
        <v>507.62286546904812</v>
      </c>
      <c r="G84" s="1">
        <f t="shared" si="11"/>
        <v>496.94297516381397</v>
      </c>
      <c r="H84" s="1">
        <f t="shared" si="11"/>
        <v>496.94297516381397</v>
      </c>
      <c r="I84" s="1">
        <f t="shared" si="11"/>
        <v>496.94297516381391</v>
      </c>
      <c r="K84" s="1">
        <f>SUM(C84:I84)</f>
        <v>3517.0484312188123</v>
      </c>
    </row>
    <row r="85" spans="1:11" ht="28.2" x14ac:dyDescent="0.3">
      <c r="A85" s="4" t="s">
        <v>81</v>
      </c>
      <c r="B85" s="5">
        <v>0.16783603273283701</v>
      </c>
      <c r="C85" s="1">
        <f t="shared" si="12"/>
        <v>32414.66108087662</v>
      </c>
      <c r="D85" s="1">
        <f t="shared" si="11"/>
        <v>32689.765401493176</v>
      </c>
      <c r="E85" s="1">
        <f t="shared" si="11"/>
        <v>32689.765399964133</v>
      </c>
      <c r="F85" s="1">
        <f t="shared" si="11"/>
        <v>32689.765401493172</v>
      </c>
      <c r="G85" s="1">
        <f t="shared" si="11"/>
        <v>32002.004600432345</v>
      </c>
      <c r="H85" s="1">
        <f t="shared" si="11"/>
        <v>32002.004600432345</v>
      </c>
      <c r="I85" s="1">
        <f t="shared" si="11"/>
        <v>32002.004600432338</v>
      </c>
      <c r="K85" s="1">
        <f>SUM(C85:I85)</f>
        <v>226489.97108512413</v>
      </c>
    </row>
    <row r="86" spans="1:11" ht="28.2" x14ac:dyDescent="0.3">
      <c r="A86" s="4" t="s">
        <v>82</v>
      </c>
      <c r="B86" s="5">
        <v>8.1145378898989495E-3</v>
      </c>
      <c r="C86" s="1">
        <f t="shared" si="12"/>
        <v>1567.1843003325741</v>
      </c>
      <c r="D86" s="1">
        <f t="shared" si="11"/>
        <v>1580.4850462866411</v>
      </c>
      <c r="E86" s="1">
        <f t="shared" si="11"/>
        <v>1580.4850462127149</v>
      </c>
      <c r="F86" s="1">
        <f t="shared" si="11"/>
        <v>1580.4850462866409</v>
      </c>
      <c r="G86" s="1">
        <f t="shared" si="11"/>
        <v>1547.2331814247075</v>
      </c>
      <c r="H86" s="1">
        <f t="shared" si="11"/>
        <v>1547.2331814247075</v>
      </c>
      <c r="I86" s="1">
        <f t="shared" si="11"/>
        <v>1547.2331814247073</v>
      </c>
      <c r="K86" s="1">
        <f>SUM(C86:I86)</f>
        <v>10950.338983392692</v>
      </c>
    </row>
    <row r="87" spans="1:11" ht="28.2" x14ac:dyDescent="0.3">
      <c r="A87" s="4" t="s">
        <v>83</v>
      </c>
      <c r="B87" s="5">
        <v>1.19434526349092E-2</v>
      </c>
      <c r="C87" s="1">
        <f t="shared" si="12"/>
        <v>2306.6737397942575</v>
      </c>
      <c r="D87" s="1">
        <f t="shared" si="11"/>
        <v>2326.2505575338241</v>
      </c>
      <c r="E87" s="1">
        <f t="shared" si="11"/>
        <v>2326.2505574250154</v>
      </c>
      <c r="F87" s="1">
        <f t="shared" si="11"/>
        <v>2326.2505575338241</v>
      </c>
      <c r="G87" s="1">
        <f t="shared" si="11"/>
        <v>2277.3085132191045</v>
      </c>
      <c r="H87" s="1">
        <f t="shared" si="11"/>
        <v>2277.3085132191045</v>
      </c>
      <c r="I87" s="1">
        <f t="shared" si="11"/>
        <v>2277.308513219104</v>
      </c>
      <c r="K87" s="1">
        <f>SUM(C87:I87)</f>
        <v>16117.350951944234</v>
      </c>
    </row>
    <row r="88" spans="1:11" ht="28.2" x14ac:dyDescent="0.3">
      <c r="A88" s="4" t="s">
        <v>84</v>
      </c>
      <c r="B88" s="5">
        <v>2.4493035880773098E-3</v>
      </c>
      <c r="C88" s="1">
        <f t="shared" si="12"/>
        <v>473.04112471533523</v>
      </c>
      <c r="D88" s="1">
        <f t="shared" ref="D88:I102" si="13">+D$6*$B88</f>
        <v>477.05584067715904</v>
      </c>
      <c r="E88" s="1">
        <f t="shared" si="13"/>
        <v>477.05584065484504</v>
      </c>
      <c r="F88" s="1">
        <f t="shared" si="13"/>
        <v>477.05584067715893</v>
      </c>
      <c r="G88" s="1">
        <f t="shared" si="13"/>
        <v>467.01905077961248</v>
      </c>
      <c r="H88" s="1">
        <f t="shared" si="13"/>
        <v>467.01905077961248</v>
      </c>
      <c r="I88" s="1">
        <f t="shared" si="13"/>
        <v>467.01905077961243</v>
      </c>
      <c r="K88" s="1">
        <f>SUM(C88:I88)</f>
        <v>3305.2657990633352</v>
      </c>
    </row>
    <row r="89" spans="1:11" ht="28.2" x14ac:dyDescent="0.3">
      <c r="A89" s="4" t="s">
        <v>85</v>
      </c>
      <c r="B89" s="5">
        <v>9.3874209970502896E-4</v>
      </c>
      <c r="C89" s="1">
        <f t="shared" si="12"/>
        <v>181.30199164518018</v>
      </c>
      <c r="D89" s="1">
        <f t="shared" si="13"/>
        <v>182.84070775618716</v>
      </c>
      <c r="E89" s="1">
        <f t="shared" si="13"/>
        <v>182.84070774763489</v>
      </c>
      <c r="F89" s="1">
        <f t="shared" si="13"/>
        <v>182.84070775618713</v>
      </c>
      <c r="G89" s="1">
        <f t="shared" si="13"/>
        <v>178.99391748135756</v>
      </c>
      <c r="H89" s="1">
        <f t="shared" si="13"/>
        <v>178.99391748135756</v>
      </c>
      <c r="I89" s="1">
        <f t="shared" si="13"/>
        <v>178.99391748135753</v>
      </c>
      <c r="K89" s="1">
        <f>SUM(C89:I89)</f>
        <v>1266.8058673492621</v>
      </c>
    </row>
    <row r="90" spans="1:11" ht="28.2" x14ac:dyDescent="0.3">
      <c r="A90" s="4" t="s">
        <v>86</v>
      </c>
      <c r="B90" s="5">
        <v>4.4531642697490902E-3</v>
      </c>
      <c r="C90" s="1">
        <f t="shared" si="12"/>
        <v>860.0525655367486</v>
      </c>
      <c r="D90" s="1">
        <f t="shared" si="13"/>
        <v>867.35186063491949</v>
      </c>
      <c r="E90" s="1">
        <f t="shared" si="13"/>
        <v>867.35186059434966</v>
      </c>
      <c r="F90" s="1">
        <f t="shared" si="13"/>
        <v>867.35186063491938</v>
      </c>
      <c r="G90" s="1">
        <f t="shared" si="13"/>
        <v>849.10362290224282</v>
      </c>
      <c r="H90" s="1">
        <f t="shared" si="13"/>
        <v>849.10362290224282</v>
      </c>
      <c r="I90" s="1">
        <f t="shared" si="13"/>
        <v>849.10362290224271</v>
      </c>
      <c r="K90" s="1">
        <f>SUM(C90:I90)</f>
        <v>6009.4190161076658</v>
      </c>
    </row>
    <row r="91" spans="1:11" ht="28.2" x14ac:dyDescent="0.3">
      <c r="A91" s="4" t="s">
        <v>87</v>
      </c>
      <c r="B91" s="5">
        <v>2.7916069308727802E-3</v>
      </c>
      <c r="C91" s="1">
        <f t="shared" si="12"/>
        <v>539.15116475202069</v>
      </c>
      <c r="D91" s="1">
        <f t="shared" si="13"/>
        <v>543.7269588508284</v>
      </c>
      <c r="E91" s="1">
        <f t="shared" si="13"/>
        <v>543.72695882539597</v>
      </c>
      <c r="F91" s="1">
        <f t="shared" si="13"/>
        <v>543.7269588508284</v>
      </c>
      <c r="G91" s="1">
        <f t="shared" si="13"/>
        <v>532.28747361180206</v>
      </c>
      <c r="H91" s="1">
        <f t="shared" si="13"/>
        <v>532.28747361180206</v>
      </c>
      <c r="I91" s="1">
        <f t="shared" si="13"/>
        <v>532.28747361180194</v>
      </c>
      <c r="K91" s="1">
        <f>SUM(C91:I91)</f>
        <v>3767.1944621144794</v>
      </c>
    </row>
    <row r="92" spans="1:11" ht="28.2" x14ac:dyDescent="0.3">
      <c r="A92" s="4" t="s">
        <v>88</v>
      </c>
      <c r="B92" s="5">
        <v>5.0546327900630001E-3</v>
      </c>
      <c r="C92" s="1">
        <f t="shared" si="12"/>
        <v>976.21592997843732</v>
      </c>
      <c r="D92" s="1">
        <f t="shared" si="13"/>
        <v>984.50110746407267</v>
      </c>
      <c r="E92" s="1">
        <f t="shared" si="13"/>
        <v>984.50110741802325</v>
      </c>
      <c r="F92" s="1">
        <f t="shared" si="13"/>
        <v>984.50110746407256</v>
      </c>
      <c r="G92" s="1">
        <f t="shared" si="13"/>
        <v>963.78816376445707</v>
      </c>
      <c r="H92" s="1">
        <f t="shared" si="13"/>
        <v>963.78816376445707</v>
      </c>
      <c r="I92" s="1">
        <f t="shared" si="13"/>
        <v>963.78816376445695</v>
      </c>
      <c r="K92" s="1">
        <f>SUM(C92:I92)</f>
        <v>6821.0837436179763</v>
      </c>
    </row>
    <row r="93" spans="1:11" ht="28.2" x14ac:dyDescent="0.3">
      <c r="A93" s="4" t="s">
        <v>89</v>
      </c>
      <c r="B93" s="5">
        <v>2.1260358898228401E-3</v>
      </c>
      <c r="C93" s="1">
        <f t="shared" si="12"/>
        <v>410.60749406586865</v>
      </c>
      <c r="D93" s="1">
        <f t="shared" si="13"/>
        <v>414.092333701033</v>
      </c>
      <c r="E93" s="1">
        <f t="shared" si="13"/>
        <v>414.09233368166406</v>
      </c>
      <c r="F93" s="1">
        <f t="shared" si="13"/>
        <v>414.09233370103289</v>
      </c>
      <c r="G93" s="1">
        <f t="shared" si="13"/>
        <v>405.38023461920955</v>
      </c>
      <c r="H93" s="1">
        <f t="shared" si="13"/>
        <v>405.38023461920955</v>
      </c>
      <c r="I93" s="1">
        <f t="shared" si="13"/>
        <v>405.38023461920949</v>
      </c>
      <c r="K93" s="1">
        <f>SUM(C93:I93)</f>
        <v>2869.0251990072275</v>
      </c>
    </row>
    <row r="94" spans="1:11" ht="28.2" x14ac:dyDescent="0.3">
      <c r="A94" s="4" t="s">
        <v>90</v>
      </c>
      <c r="B94" s="5">
        <v>6.7822829849016096E-3</v>
      </c>
      <c r="C94" s="1">
        <f t="shared" si="12"/>
        <v>1309.8820362379151</v>
      </c>
      <c r="D94" s="1">
        <f t="shared" si="13"/>
        <v>1320.9990492083102</v>
      </c>
      <c r="E94" s="1">
        <f t="shared" si="13"/>
        <v>1320.9990491465212</v>
      </c>
      <c r="F94" s="1">
        <f t="shared" si="13"/>
        <v>1320.99904920831</v>
      </c>
      <c r="G94" s="1">
        <f t="shared" si="13"/>
        <v>1293.2065168017421</v>
      </c>
      <c r="H94" s="1">
        <f t="shared" si="13"/>
        <v>1293.2065168017421</v>
      </c>
      <c r="I94" s="1">
        <f t="shared" si="13"/>
        <v>1293.2065168017418</v>
      </c>
      <c r="K94" s="1">
        <f>SUM(C94:I94)</f>
        <v>9152.4987342062814</v>
      </c>
    </row>
    <row r="95" spans="1:11" ht="28.2" x14ac:dyDescent="0.3">
      <c r="A95" s="4" t="s">
        <v>91</v>
      </c>
      <c r="B95" s="5">
        <v>6.7806407132247597E-3</v>
      </c>
      <c r="C95" s="1">
        <f t="shared" si="12"/>
        <v>1309.5648595331215</v>
      </c>
      <c r="D95" s="1">
        <f t="shared" si="13"/>
        <v>1320.6791806141377</v>
      </c>
      <c r="E95" s="1">
        <f t="shared" si="13"/>
        <v>1320.6791805523637</v>
      </c>
      <c r="F95" s="1">
        <f t="shared" si="13"/>
        <v>1320.6791806141375</v>
      </c>
      <c r="G95" s="1">
        <f t="shared" si="13"/>
        <v>1292.8933779310123</v>
      </c>
      <c r="H95" s="1">
        <f t="shared" si="13"/>
        <v>1292.8933779310123</v>
      </c>
      <c r="I95" s="1">
        <f t="shared" si="13"/>
        <v>1292.8933779310123</v>
      </c>
      <c r="K95" s="1">
        <f>SUM(C95:I95)</f>
        <v>9150.2825351067968</v>
      </c>
    </row>
    <row r="96" spans="1:11" ht="28.2" x14ac:dyDescent="0.3">
      <c r="A96" s="4" t="s">
        <v>92</v>
      </c>
      <c r="B96" s="5">
        <v>4.2063234832623401E-4</v>
      </c>
      <c r="C96" s="1">
        <f t="shared" si="12"/>
        <v>81.237948661190586</v>
      </c>
      <c r="D96" s="1">
        <f t="shared" si="13"/>
        <v>81.927417868317491</v>
      </c>
      <c r="E96" s="1">
        <f t="shared" si="13"/>
        <v>81.927417864485392</v>
      </c>
      <c r="F96" s="1">
        <f t="shared" si="13"/>
        <v>81.927417868317477</v>
      </c>
      <c r="G96" s="1">
        <f t="shared" si="13"/>
        <v>80.203744851704599</v>
      </c>
      <c r="H96" s="1">
        <f t="shared" si="13"/>
        <v>80.203744851704599</v>
      </c>
      <c r="I96" s="1">
        <f t="shared" si="13"/>
        <v>80.203744851704585</v>
      </c>
      <c r="K96" s="1">
        <f>SUM(C96:I96)</f>
        <v>567.63143681742463</v>
      </c>
    </row>
    <row r="97" spans="1:11" ht="28.2" x14ac:dyDescent="0.3">
      <c r="A97" s="4" t="s">
        <v>93</v>
      </c>
      <c r="B97" s="5">
        <v>6.4314153178689397E-3</v>
      </c>
      <c r="C97" s="1">
        <f t="shared" si="12"/>
        <v>1242.1179433556322</v>
      </c>
      <c r="D97" s="1">
        <f t="shared" si="13"/>
        <v>1252.6598401868189</v>
      </c>
      <c r="E97" s="1">
        <f t="shared" si="13"/>
        <v>1252.6598401282265</v>
      </c>
      <c r="F97" s="1">
        <f t="shared" si="13"/>
        <v>1252.6598401868187</v>
      </c>
      <c r="G97" s="1">
        <f t="shared" si="13"/>
        <v>1226.3050981272668</v>
      </c>
      <c r="H97" s="1">
        <f t="shared" si="13"/>
        <v>1226.3050981272668</v>
      </c>
      <c r="I97" s="1">
        <f t="shared" si="13"/>
        <v>1226.3050981272665</v>
      </c>
      <c r="K97" s="1">
        <f>SUM(C97:I97)</f>
        <v>8679.0127582392961</v>
      </c>
    </row>
    <row r="98" spans="1:11" ht="28.2" x14ac:dyDescent="0.3">
      <c r="A98" s="4" t="s">
        <v>94</v>
      </c>
      <c r="B98" s="5">
        <v>4.12050964072792E-2</v>
      </c>
      <c r="C98" s="1">
        <f t="shared" si="12"/>
        <v>7958.0600965044332</v>
      </c>
      <c r="D98" s="1">
        <f t="shared" si="13"/>
        <v>8025.6004206439375</v>
      </c>
      <c r="E98" s="1">
        <f t="shared" si="13"/>
        <v>8025.6004202685453</v>
      </c>
      <c r="F98" s="1">
        <f t="shared" si="13"/>
        <v>8025.6004206439366</v>
      </c>
      <c r="G98" s="1">
        <f t="shared" si="13"/>
        <v>7856.7496104131578</v>
      </c>
      <c r="H98" s="1">
        <f t="shared" si="13"/>
        <v>7856.7496104131578</v>
      </c>
      <c r="I98" s="1">
        <f t="shared" si="13"/>
        <v>7856.7496104131569</v>
      </c>
      <c r="K98" s="1">
        <f>SUM(C98:I98)</f>
        <v>55605.110189300329</v>
      </c>
    </row>
    <row r="99" spans="1:11" ht="28.2" x14ac:dyDescent="0.3">
      <c r="A99" s="4" t="s">
        <v>95</v>
      </c>
      <c r="B99" s="5">
        <v>9.1473404871079706E-3</v>
      </c>
      <c r="C99" s="1">
        <f t="shared" si="12"/>
        <v>1766.6524693953525</v>
      </c>
      <c r="D99" s="1">
        <f t="shared" si="13"/>
        <v>1781.6461084201733</v>
      </c>
      <c r="E99" s="1">
        <f t="shared" si="13"/>
        <v>1781.6461083368379</v>
      </c>
      <c r="F99" s="1">
        <f t="shared" si="13"/>
        <v>1781.6461084201731</v>
      </c>
      <c r="G99" s="1">
        <f t="shared" si="13"/>
        <v>1744.1620108843126</v>
      </c>
      <c r="H99" s="1">
        <f t="shared" si="13"/>
        <v>1744.1620108843126</v>
      </c>
      <c r="I99" s="1">
        <f t="shared" si="13"/>
        <v>1744.1620108843124</v>
      </c>
      <c r="K99" s="1">
        <f>SUM(C99:I99)</f>
        <v>12344.076827225475</v>
      </c>
    </row>
    <row r="100" spans="1:11" ht="28.2" x14ac:dyDescent="0.3">
      <c r="A100" s="4" t="s">
        <v>96</v>
      </c>
      <c r="B100" s="5">
        <v>1.8428925653616E-2</v>
      </c>
      <c r="C100" s="1">
        <f t="shared" si="12"/>
        <v>3559.2320041163648</v>
      </c>
      <c r="D100" s="1">
        <f t="shared" si="13"/>
        <v>3589.4393260428869</v>
      </c>
      <c r="E100" s="1">
        <f t="shared" si="13"/>
        <v>3589.4393258749928</v>
      </c>
      <c r="F100" s="1">
        <f t="shared" si="13"/>
        <v>3589.439326042886</v>
      </c>
      <c r="G100" s="1">
        <f t="shared" si="13"/>
        <v>3513.9210212793491</v>
      </c>
      <c r="H100" s="1">
        <f t="shared" si="13"/>
        <v>3513.9210212793491</v>
      </c>
      <c r="I100" s="1">
        <f t="shared" si="13"/>
        <v>3513.9210212793487</v>
      </c>
      <c r="K100" s="1">
        <f>SUM(C100:I100)</f>
        <v>24869.313045915176</v>
      </c>
    </row>
    <row r="101" spans="1:11" ht="28.2" x14ac:dyDescent="0.3">
      <c r="A101" s="4" t="s">
        <v>97</v>
      </c>
      <c r="B101" s="5">
        <v>5.1595371829377601E-3</v>
      </c>
      <c r="C101" s="1">
        <f t="shared" si="12"/>
        <v>996.47642044381507</v>
      </c>
      <c r="D101" s="1">
        <f t="shared" si="13"/>
        <v>1004.9335493945892</v>
      </c>
      <c r="E101" s="1">
        <f t="shared" si="13"/>
        <v>1004.9335493475841</v>
      </c>
      <c r="F101" s="1">
        <f t="shared" si="13"/>
        <v>1004.9335493945891</v>
      </c>
      <c r="G101" s="1">
        <f t="shared" si="13"/>
        <v>983.79072703242696</v>
      </c>
      <c r="H101" s="1">
        <f t="shared" si="13"/>
        <v>983.79072703242696</v>
      </c>
      <c r="I101" s="1">
        <f t="shared" si="13"/>
        <v>983.79072703242684</v>
      </c>
      <c r="K101" s="1">
        <f>SUM(C101:I101)</f>
        <v>6962.6492496778583</v>
      </c>
    </row>
    <row r="102" spans="1:11" ht="28.2" x14ac:dyDescent="0.3">
      <c r="A102" s="4" t="s">
        <v>98</v>
      </c>
      <c r="B102" s="5">
        <v>7.6374506143169598E-3</v>
      </c>
      <c r="C102" s="1">
        <f t="shared" si="12"/>
        <v>1475.0430473955143</v>
      </c>
      <c r="D102" s="1">
        <f t="shared" si="13"/>
        <v>1487.5617874317418</v>
      </c>
      <c r="E102" s="1">
        <f t="shared" si="13"/>
        <v>1487.561787362162</v>
      </c>
      <c r="F102" s="1">
        <f t="shared" si="13"/>
        <v>1487.5617874317415</v>
      </c>
      <c r="G102" s="1">
        <f t="shared" si="13"/>
        <v>1456.2649373630409</v>
      </c>
      <c r="H102" s="1">
        <f t="shared" si="13"/>
        <v>1456.2649373630409</v>
      </c>
      <c r="I102" s="1">
        <f t="shared" si="13"/>
        <v>1456.2649373630406</v>
      </c>
      <c r="K102" s="1">
        <f>SUM(C102:I102)</f>
        <v>10306.523221710282</v>
      </c>
    </row>
    <row r="103" spans="1:11" ht="28.2" x14ac:dyDescent="0.3">
      <c r="A103" s="4" t="s">
        <v>99</v>
      </c>
      <c r="B103" s="5">
        <v>1.8140925126834101E-3</v>
      </c>
      <c r="C103" s="1">
        <f t="shared" si="12"/>
        <v>350.3609624852852</v>
      </c>
      <c r="D103" s="1">
        <f t="shared" ref="D103:I116" si="14">+D$6*$B103</f>
        <v>353.33448777726926</v>
      </c>
      <c r="E103" s="1">
        <f t="shared" si="14"/>
        <v>353.33448776074226</v>
      </c>
      <c r="F103" s="1">
        <f t="shared" si="14"/>
        <v>353.3344877772692</v>
      </c>
      <c r="G103" s="1">
        <f t="shared" si="14"/>
        <v>345.90067455250335</v>
      </c>
      <c r="H103" s="1">
        <f t="shared" si="14"/>
        <v>345.90067455250335</v>
      </c>
      <c r="I103" s="1">
        <f t="shared" si="14"/>
        <v>345.90067455250335</v>
      </c>
      <c r="K103" s="1">
        <f>SUM(C103:I103)</f>
        <v>2448.0664494580765</v>
      </c>
    </row>
    <row r="104" spans="1:11" ht="28.2" x14ac:dyDescent="0.3">
      <c r="A104" s="4" t="s">
        <v>100</v>
      </c>
      <c r="B104" s="5">
        <v>1.1982602430764E-3</v>
      </c>
      <c r="C104" s="1">
        <f t="shared" si="12"/>
        <v>231.42348537181007</v>
      </c>
      <c r="D104" s="1">
        <f t="shared" si="14"/>
        <v>233.38758428862667</v>
      </c>
      <c r="E104" s="1">
        <f t="shared" si="14"/>
        <v>233.38758427771012</v>
      </c>
      <c r="F104" s="1">
        <f t="shared" si="14"/>
        <v>233.38758428862664</v>
      </c>
      <c r="G104" s="1">
        <f t="shared" si="14"/>
        <v>228.47733700001606</v>
      </c>
      <c r="H104" s="1">
        <f t="shared" si="14"/>
        <v>228.47733700001606</v>
      </c>
      <c r="I104" s="1">
        <f t="shared" si="14"/>
        <v>228.47733700001604</v>
      </c>
      <c r="K104" s="1">
        <f>SUM(C104:I104)</f>
        <v>1617.0182492268216</v>
      </c>
    </row>
    <row r="105" spans="1:11" ht="28.2" x14ac:dyDescent="0.3">
      <c r="A105" s="4" t="s">
        <v>101</v>
      </c>
      <c r="B105" s="5">
        <v>3.5573075211758198E-4</v>
      </c>
      <c r="C105" s="1">
        <f t="shared" si="12"/>
        <v>68.703314646931247</v>
      </c>
      <c r="D105" s="1">
        <f t="shared" si="14"/>
        <v>69.286401992897666</v>
      </c>
      <c r="E105" s="1">
        <f t="shared" si="14"/>
        <v>69.286401989656838</v>
      </c>
      <c r="F105" s="1">
        <f t="shared" si="14"/>
        <v>69.286401992897666</v>
      </c>
      <c r="G105" s="1">
        <f t="shared" si="14"/>
        <v>67.828683629000153</v>
      </c>
      <c r="H105" s="1">
        <f t="shared" si="14"/>
        <v>67.828683629000153</v>
      </c>
      <c r="I105" s="1">
        <f t="shared" si="14"/>
        <v>67.828683629000153</v>
      </c>
      <c r="K105" s="1">
        <f>SUM(C105:I105)</f>
        <v>480.04857150938381</v>
      </c>
    </row>
    <row r="106" spans="1:11" ht="28.2" x14ac:dyDescent="0.3">
      <c r="A106" s="4" t="s">
        <v>102</v>
      </c>
      <c r="B106" s="5">
        <v>4.4313686283302799E-3</v>
      </c>
      <c r="C106" s="1">
        <f t="shared" si="12"/>
        <v>855.84310992625012</v>
      </c>
      <c r="D106" s="1">
        <f t="shared" si="14"/>
        <v>863.10667923284166</v>
      </c>
      <c r="E106" s="1">
        <f t="shared" si="14"/>
        <v>863.10667919247032</v>
      </c>
      <c r="F106" s="1">
        <f t="shared" si="14"/>
        <v>863.10667923284154</v>
      </c>
      <c r="G106" s="1">
        <f t="shared" si="14"/>
        <v>844.94775597905095</v>
      </c>
      <c r="H106" s="1">
        <f t="shared" si="14"/>
        <v>844.94775597905095</v>
      </c>
      <c r="I106" s="1">
        <f t="shared" si="14"/>
        <v>844.94775597905084</v>
      </c>
      <c r="K106" s="1">
        <f>SUM(C106:I106)</f>
        <v>5980.0064155215568</v>
      </c>
    </row>
    <row r="107" spans="1:11" ht="28.2" x14ac:dyDescent="0.3">
      <c r="A107" s="4" t="s">
        <v>103</v>
      </c>
      <c r="B107" s="5">
        <v>2.1620629183399E-3</v>
      </c>
      <c r="C107" s="1">
        <f t="shared" si="12"/>
        <v>417.56549885254333</v>
      </c>
      <c r="D107" s="1">
        <f t="shared" si="14"/>
        <v>421.10939130874164</v>
      </c>
      <c r="E107" s="1">
        <f t="shared" si="14"/>
        <v>421.10939128904448</v>
      </c>
      <c r="F107" s="1">
        <f t="shared" si="14"/>
        <v>421.10939130874158</v>
      </c>
      <c r="G107" s="1">
        <f t="shared" si="14"/>
        <v>412.24966017443649</v>
      </c>
      <c r="H107" s="1">
        <f t="shared" si="14"/>
        <v>412.24966017443649</v>
      </c>
      <c r="I107" s="1">
        <f t="shared" si="14"/>
        <v>412.24966017443643</v>
      </c>
      <c r="K107" s="1">
        <f>SUM(C107:I107)</f>
        <v>2917.6426532823807</v>
      </c>
    </row>
    <row r="108" spans="1:11" ht="28.2" x14ac:dyDescent="0.3">
      <c r="A108" s="4" t="s">
        <v>104</v>
      </c>
      <c r="B108" s="5">
        <v>2.0595753610970599E-3</v>
      </c>
      <c r="C108" s="1">
        <f t="shared" si="12"/>
        <v>397.77177888108912</v>
      </c>
      <c r="D108" s="1">
        <f t="shared" si="14"/>
        <v>401.14768136905559</v>
      </c>
      <c r="E108" s="1">
        <f t="shared" si="14"/>
        <v>401.14768135029215</v>
      </c>
      <c r="F108" s="1">
        <f t="shared" si="14"/>
        <v>401.14768136905553</v>
      </c>
      <c r="G108" s="1">
        <f t="shared" si="14"/>
        <v>392.70792515503655</v>
      </c>
      <c r="H108" s="1">
        <f t="shared" si="14"/>
        <v>392.70792515503655</v>
      </c>
      <c r="I108" s="1">
        <f t="shared" si="14"/>
        <v>392.70792515503649</v>
      </c>
      <c r="K108" s="1">
        <f>SUM(C108:I108)</f>
        <v>2779.3385984346023</v>
      </c>
    </row>
    <row r="109" spans="1:11" ht="28.2" x14ac:dyDescent="0.3">
      <c r="A109" s="4" t="s">
        <v>105</v>
      </c>
      <c r="B109" s="5">
        <v>1.7357095818140001E-4</v>
      </c>
      <c r="C109" s="1">
        <f t="shared" si="12"/>
        <v>33.522263910330857</v>
      </c>
      <c r="D109" s="1">
        <f t="shared" si="14"/>
        <v>33.806768493475211</v>
      </c>
      <c r="E109" s="1">
        <f t="shared" si="14"/>
        <v>33.806768491893926</v>
      </c>
      <c r="F109" s="1">
        <f t="shared" si="14"/>
        <v>33.806768493475211</v>
      </c>
      <c r="G109" s="1">
        <f t="shared" si="14"/>
        <v>33.095507036111293</v>
      </c>
      <c r="H109" s="1">
        <f t="shared" si="14"/>
        <v>33.095507036111293</v>
      </c>
      <c r="I109" s="1">
        <f t="shared" si="14"/>
        <v>33.095507036111293</v>
      </c>
      <c r="K109" s="1">
        <f>SUM(C109:I109)</f>
        <v>234.22909049750905</v>
      </c>
    </row>
    <row r="110" spans="1:11" ht="28.2" x14ac:dyDescent="0.3">
      <c r="A110" s="4" t="s">
        <v>106</v>
      </c>
      <c r="B110" s="5">
        <v>2.56415965708347E-3</v>
      </c>
      <c r="C110" s="1">
        <f t="shared" si="12"/>
        <v>495.22361133215605</v>
      </c>
      <c r="D110" s="1">
        <f t="shared" si="14"/>
        <v>499.42659080520644</v>
      </c>
      <c r="E110" s="1">
        <f t="shared" si="14"/>
        <v>499.42659078184607</v>
      </c>
      <c r="F110" s="1">
        <f t="shared" si="14"/>
        <v>499.42659080520639</v>
      </c>
      <c r="G110" s="1">
        <f t="shared" si="14"/>
        <v>488.91914212992231</v>
      </c>
      <c r="H110" s="1">
        <f t="shared" si="14"/>
        <v>488.91914212992231</v>
      </c>
      <c r="I110" s="1">
        <f t="shared" si="14"/>
        <v>488.91914212992219</v>
      </c>
      <c r="K110" s="1">
        <f>SUM(C110:I110)</f>
        <v>3460.2608101141823</v>
      </c>
    </row>
    <row r="111" spans="1:11" ht="28.2" x14ac:dyDescent="0.3">
      <c r="A111" s="4" t="s">
        <v>107</v>
      </c>
      <c r="B111" s="5">
        <v>3.1039571992037898E-3</v>
      </c>
      <c r="C111" s="1">
        <f t="shared" si="12"/>
        <v>599.47628041170253</v>
      </c>
      <c r="D111" s="1">
        <f t="shared" si="14"/>
        <v>604.56405579941736</v>
      </c>
      <c r="E111" s="1">
        <f t="shared" si="14"/>
        <v>604.56405577113924</v>
      </c>
      <c r="F111" s="1">
        <f t="shared" si="14"/>
        <v>604.56405579941725</v>
      </c>
      <c r="G111" s="1">
        <f t="shared" si="14"/>
        <v>591.84461733901776</v>
      </c>
      <c r="H111" s="1">
        <f t="shared" si="14"/>
        <v>591.84461733901776</v>
      </c>
      <c r="I111" s="1">
        <f t="shared" si="14"/>
        <v>591.84461733901765</v>
      </c>
      <c r="K111" s="1">
        <f>SUM(C111:I111)</f>
        <v>4188.7022997987287</v>
      </c>
    </row>
    <row r="112" spans="1:11" ht="28.2" x14ac:dyDescent="0.3">
      <c r="A112" s="4" t="s">
        <v>108</v>
      </c>
      <c r="B112" s="5">
        <v>7.8785557056935095E-3</v>
      </c>
      <c r="C112" s="1">
        <f t="shared" si="12"/>
        <v>1521.6083748439125</v>
      </c>
      <c r="D112" s="1">
        <f t="shared" si="14"/>
        <v>1534.5223163829421</v>
      </c>
      <c r="E112" s="1">
        <f t="shared" si="14"/>
        <v>1534.5223163111657</v>
      </c>
      <c r="F112" s="1">
        <f t="shared" si="14"/>
        <v>1534.5223163829419</v>
      </c>
      <c r="G112" s="1">
        <f t="shared" si="14"/>
        <v>1502.2374625579266</v>
      </c>
      <c r="H112" s="1">
        <f t="shared" si="14"/>
        <v>1502.2374625579266</v>
      </c>
      <c r="I112" s="1">
        <f t="shared" si="14"/>
        <v>1502.2374625579264</v>
      </c>
      <c r="K112" s="1">
        <f>SUM(C112:I112)</f>
        <v>10631.887711594743</v>
      </c>
    </row>
    <row r="113" spans="1:11" ht="28.2" x14ac:dyDescent="0.3">
      <c r="A113" s="4" t="s">
        <v>109</v>
      </c>
      <c r="B113" s="5">
        <v>3.5100346083999198E-3</v>
      </c>
      <c r="C113" s="1">
        <f t="shared" si="12"/>
        <v>677.90319135189247</v>
      </c>
      <c r="D113" s="1">
        <f t="shared" si="14"/>
        <v>683.65657857489452</v>
      </c>
      <c r="E113" s="1">
        <f t="shared" si="14"/>
        <v>683.65657854291692</v>
      </c>
      <c r="F113" s="1">
        <f t="shared" si="14"/>
        <v>683.65657857489441</v>
      </c>
      <c r="G113" s="1">
        <f t="shared" si="14"/>
        <v>669.27311052743948</v>
      </c>
      <c r="H113" s="1">
        <f t="shared" si="14"/>
        <v>669.27311052743948</v>
      </c>
      <c r="I113" s="1">
        <f t="shared" si="14"/>
        <v>669.27311052743937</v>
      </c>
      <c r="K113" s="1">
        <f>SUM(C113:I113)</f>
        <v>4736.6922586269175</v>
      </c>
    </row>
    <row r="114" spans="1:11" ht="28.2" x14ac:dyDescent="0.3">
      <c r="A114" s="4" t="s">
        <v>110</v>
      </c>
      <c r="B114" s="5">
        <v>1.6523557151823999E-3</v>
      </c>
      <c r="C114" s="1">
        <f t="shared" si="12"/>
        <v>319.12426444174349</v>
      </c>
      <c r="D114" s="1">
        <f t="shared" si="14"/>
        <v>321.8326828250934</v>
      </c>
      <c r="E114" s="1">
        <f t="shared" si="14"/>
        <v>321.8326828100399</v>
      </c>
      <c r="F114" s="1">
        <f t="shared" si="14"/>
        <v>321.8326828250934</v>
      </c>
      <c r="G114" s="1">
        <f t="shared" si="14"/>
        <v>315.06163687144971</v>
      </c>
      <c r="H114" s="1">
        <f t="shared" si="14"/>
        <v>315.06163687144971</v>
      </c>
      <c r="I114" s="1">
        <f t="shared" si="14"/>
        <v>315.06163687144965</v>
      </c>
      <c r="K114" s="1">
        <f>SUM(C114:I114)</f>
        <v>2229.8072235163195</v>
      </c>
    </row>
    <row r="115" spans="1:11" ht="28.2" x14ac:dyDescent="0.3">
      <c r="A115" s="4" t="s">
        <v>111</v>
      </c>
      <c r="B115" s="5">
        <v>2.10156849298944E-4</v>
      </c>
      <c r="C115" s="1">
        <f t="shared" si="12"/>
        <v>40.58820345624946</v>
      </c>
      <c r="D115" s="1">
        <f t="shared" si="14"/>
        <v>40.9326769063657</v>
      </c>
      <c r="E115" s="1">
        <f t="shared" si="14"/>
        <v>40.9326769044511</v>
      </c>
      <c r="F115" s="1">
        <f t="shared" si="14"/>
        <v>40.932676906365693</v>
      </c>
      <c r="G115" s="1">
        <f t="shared" si="14"/>
        <v>40.071493281676837</v>
      </c>
      <c r="H115" s="1">
        <f t="shared" si="14"/>
        <v>40.071493281676837</v>
      </c>
      <c r="I115" s="1">
        <f t="shared" si="14"/>
        <v>40.071493281676837</v>
      </c>
      <c r="K115" s="1">
        <f>SUM(C115:I115)</f>
        <v>283.6007140184625</v>
      </c>
    </row>
    <row r="116" spans="1:11" ht="28.2" x14ac:dyDescent="0.3">
      <c r="A116" s="4" t="s">
        <v>112</v>
      </c>
      <c r="B116" s="5">
        <v>8.3219396446235806E-3</v>
      </c>
      <c r="C116" s="1">
        <f t="shared" si="12"/>
        <v>1607.2404043616746</v>
      </c>
      <c r="D116" s="1">
        <f t="shared" si="14"/>
        <v>1620.8811078200936</v>
      </c>
      <c r="E116" s="1">
        <f t="shared" si="14"/>
        <v>1620.8811077442779</v>
      </c>
      <c r="F116" s="1">
        <f t="shared" si="14"/>
        <v>1620.8811078200933</v>
      </c>
      <c r="G116" s="1">
        <f t="shared" si="14"/>
        <v>1586.7793491978737</v>
      </c>
      <c r="H116" s="1">
        <f t="shared" si="14"/>
        <v>1586.7793491978737</v>
      </c>
      <c r="I116" s="1">
        <f t="shared" si="14"/>
        <v>1586.7793491978734</v>
      </c>
      <c r="K116" s="1">
        <f>SUM(C116:I116)</f>
        <v>11230.22177533976</v>
      </c>
    </row>
  </sheetData>
  <mergeCells count="6">
    <mergeCell ref="A6:B6"/>
    <mergeCell ref="A1:B1"/>
    <mergeCell ref="A2:B2"/>
    <mergeCell ref="A3:B3"/>
    <mergeCell ref="A4:B4"/>
    <mergeCell ref="A5:B5"/>
  </mergeCells>
  <phoneticPr fontId="3" type="noConversion"/>
  <conditionalFormatting sqref="A8:A116">
    <cfRule type="expression" dxfId="1" priority="2">
      <formula>AND(LEN(#REF!)&gt;0,MOD(#REF!,2)=0)</formula>
    </cfRule>
  </conditionalFormatting>
  <conditionalFormatting sqref="B8:B116">
    <cfRule type="expression" dxfId="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 payment schedule</vt:lpstr>
      <vt:lpstr>Subdivision Payment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Hogeland, Alex</dc:creator>
  <cp:lastModifiedBy>Alex Hogeland</cp:lastModifiedBy>
  <cp:lastPrinted>2021-08-27T14:54:49Z</cp:lastPrinted>
  <dcterms:created xsi:type="dcterms:W3CDTF">2015-06-05T18:17:20Z</dcterms:created>
  <dcterms:modified xsi:type="dcterms:W3CDTF">2023-02-28T21:29:39Z</dcterms:modified>
</cp:coreProperties>
</file>