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x.hogeland\Desktop\Josh Projects\Opioid project 2\Walmart\"/>
    </mc:Choice>
  </mc:AlternateContent>
  <xr:revisionPtr revIDLastSave="0" documentId="13_ncr:1_{33B24F75-D794-4D72-A1AA-192152BF9FA3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NE payment schedule" sheetId="2" r:id="rId1"/>
    <sheet name="Subdivision Paymen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6" i="2" s="1"/>
  <c r="D2" i="1" s="1"/>
  <c r="B18" i="2"/>
  <c r="B16" i="2"/>
  <c r="K3" i="2"/>
  <c r="J6" i="2"/>
  <c r="J12" i="2"/>
  <c r="J13" i="2"/>
  <c r="J14" i="2"/>
  <c r="J15" i="2"/>
  <c r="B6" i="2"/>
  <c r="J18" i="2"/>
  <c r="B4" i="2"/>
  <c r="B14" i="2" s="1"/>
  <c r="B3" i="2"/>
  <c r="B13" i="2" s="1"/>
  <c r="J4" i="2"/>
  <c r="J3" i="2"/>
  <c r="L3" i="1"/>
  <c r="F6" i="2"/>
  <c r="F16" i="2" s="1"/>
  <c r="G2" i="1" s="1"/>
  <c r="E6" i="2"/>
  <c r="E16" i="2" s="1"/>
  <c r="F2" i="1" s="1"/>
  <c r="D6" i="2"/>
  <c r="D16" i="2" s="1"/>
  <c r="E2" i="1" s="1"/>
  <c r="C3" i="1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B12" i="2"/>
  <c r="B15" i="2"/>
  <c r="G6" i="2"/>
  <c r="G16" i="2" s="1"/>
  <c r="H2" i="1" s="1"/>
  <c r="H2" i="2" l="1"/>
  <c r="K2" i="2" s="1"/>
  <c r="H3" i="2"/>
  <c r="H4" i="2"/>
  <c r="K4" i="2" s="1"/>
  <c r="H5" i="2"/>
  <c r="K5" i="2" s="1"/>
  <c r="H8" i="2"/>
  <c r="K8" i="2" s="1"/>
  <c r="C18" i="2"/>
  <c r="D3" i="1" s="1"/>
  <c r="D18" i="2"/>
  <c r="E3" i="1" s="1"/>
  <c r="E4" i="1" s="1"/>
  <c r="E18" i="2"/>
  <c r="F3" i="1" s="1"/>
  <c r="F4" i="1" s="1"/>
  <c r="F6" i="1" s="1"/>
  <c r="F21" i="1" s="1"/>
  <c r="F18" i="2"/>
  <c r="G3" i="1" s="1"/>
  <c r="G4" i="1" s="1"/>
  <c r="G18" i="2"/>
  <c r="H3" i="1" s="1"/>
  <c r="H4" i="1" s="1"/>
  <c r="D4" i="1" l="1"/>
  <c r="J3" i="1"/>
  <c r="F70" i="1"/>
  <c r="F58" i="1"/>
  <c r="F105" i="1"/>
  <c r="F86" i="1"/>
  <c r="H6" i="1"/>
  <c r="E6" i="1"/>
  <c r="F112" i="1"/>
  <c r="F72" i="1"/>
  <c r="F60" i="1"/>
  <c r="F113" i="1"/>
  <c r="F46" i="1"/>
  <c r="G6" i="1"/>
  <c r="F84" i="1"/>
  <c r="F32" i="1"/>
  <c r="F44" i="1"/>
  <c r="F30" i="1"/>
  <c r="F108" i="1"/>
  <c r="H18" i="2"/>
  <c r="K18" i="2" s="1"/>
  <c r="H14" i="2"/>
  <c r="K14" i="2" s="1"/>
  <c r="H15" i="2"/>
  <c r="K15" i="2" s="1"/>
  <c r="H13" i="2"/>
  <c r="K13" i="2" s="1"/>
  <c r="H12" i="2"/>
  <c r="K12" i="2" s="1"/>
  <c r="F114" i="1"/>
  <c r="F102" i="1"/>
  <c r="F99" i="1"/>
  <c r="F94" i="1"/>
  <c r="F91" i="1"/>
  <c r="F82" i="1"/>
  <c r="F56" i="1"/>
  <c r="F42" i="1"/>
  <c r="F28" i="1"/>
  <c r="F109" i="1"/>
  <c r="F80" i="1"/>
  <c r="F68" i="1"/>
  <c r="F115" i="1"/>
  <c r="F106" i="1"/>
  <c r="F95" i="1"/>
  <c r="F92" i="1"/>
  <c r="F78" i="1"/>
  <c r="F66" i="1"/>
  <c r="F54" i="1"/>
  <c r="F40" i="1"/>
  <c r="F26" i="1"/>
  <c r="F116" i="1"/>
  <c r="F110" i="1"/>
  <c r="F103" i="1"/>
  <c r="F100" i="1"/>
  <c r="F64" i="1"/>
  <c r="F52" i="1"/>
  <c r="F38" i="1"/>
  <c r="F24" i="1"/>
  <c r="F107" i="1"/>
  <c r="F104" i="1"/>
  <c r="F76" i="1"/>
  <c r="F50" i="1"/>
  <c r="F36" i="1"/>
  <c r="F22" i="1"/>
  <c r="F9" i="1"/>
  <c r="F111" i="1"/>
  <c r="F88" i="1"/>
  <c r="F74" i="1"/>
  <c r="F62" i="1"/>
  <c r="F48" i="1"/>
  <c r="F34" i="1"/>
  <c r="F20" i="1"/>
  <c r="F96" i="1"/>
  <c r="F97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10" i="1"/>
  <c r="F11" i="1"/>
  <c r="F12" i="1"/>
  <c r="F13" i="1"/>
  <c r="F14" i="1"/>
  <c r="F15" i="1"/>
  <c r="F16" i="1"/>
  <c r="F17" i="1"/>
  <c r="F18" i="1"/>
  <c r="F8" i="1"/>
  <c r="F98" i="1"/>
  <c r="F90" i="1"/>
  <c r="F101" i="1"/>
  <c r="F93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E13" i="1" l="1"/>
  <c r="E112" i="1"/>
  <c r="E16" i="1"/>
  <c r="E17" i="1"/>
  <c r="E22" i="1"/>
  <c r="E30" i="1"/>
  <c r="E38" i="1"/>
  <c r="E46" i="1"/>
  <c r="E54" i="1"/>
  <c r="E62" i="1"/>
  <c r="E70" i="1"/>
  <c r="E78" i="1"/>
  <c r="E86" i="1"/>
  <c r="E94" i="1"/>
  <c r="E102" i="1"/>
  <c r="E39" i="1"/>
  <c r="E63" i="1"/>
  <c r="E87" i="1"/>
  <c r="E103" i="1"/>
  <c r="E61" i="1"/>
  <c r="E23" i="1"/>
  <c r="E31" i="1"/>
  <c r="E47" i="1"/>
  <c r="E55" i="1"/>
  <c r="E71" i="1"/>
  <c r="E79" i="1"/>
  <c r="E95" i="1"/>
  <c r="E29" i="1"/>
  <c r="E93" i="1"/>
  <c r="E108" i="1"/>
  <c r="E24" i="1"/>
  <c r="E32" i="1"/>
  <c r="E40" i="1"/>
  <c r="E48" i="1"/>
  <c r="E56" i="1"/>
  <c r="E64" i="1"/>
  <c r="E72" i="1"/>
  <c r="E80" i="1"/>
  <c r="E88" i="1"/>
  <c r="E96" i="1"/>
  <c r="E33" i="1"/>
  <c r="E49" i="1"/>
  <c r="E65" i="1"/>
  <c r="E81" i="1"/>
  <c r="E97" i="1"/>
  <c r="E107" i="1"/>
  <c r="E25" i="1"/>
  <c r="E41" i="1"/>
  <c r="E57" i="1"/>
  <c r="E73" i="1"/>
  <c r="E89" i="1"/>
  <c r="E21" i="1"/>
  <c r="E69" i="1"/>
  <c r="E11" i="1"/>
  <c r="E113" i="1"/>
  <c r="E106" i="1"/>
  <c r="E26" i="1"/>
  <c r="E34" i="1"/>
  <c r="E42" i="1"/>
  <c r="E50" i="1"/>
  <c r="E58" i="1"/>
  <c r="E66" i="1"/>
  <c r="E74" i="1"/>
  <c r="E82" i="1"/>
  <c r="E90" i="1"/>
  <c r="E98" i="1"/>
  <c r="E18" i="1"/>
  <c r="E45" i="1"/>
  <c r="E77" i="1"/>
  <c r="E111" i="1"/>
  <c r="E8" i="1"/>
  <c r="E105" i="1"/>
  <c r="E19" i="1"/>
  <c r="E27" i="1"/>
  <c r="E35" i="1"/>
  <c r="E43" i="1"/>
  <c r="E51" i="1"/>
  <c r="E59" i="1"/>
  <c r="E67" i="1"/>
  <c r="E75" i="1"/>
  <c r="E83" i="1"/>
  <c r="E91" i="1"/>
  <c r="E99" i="1"/>
  <c r="E14" i="1"/>
  <c r="E37" i="1"/>
  <c r="E85" i="1"/>
  <c r="E114" i="1"/>
  <c r="E104" i="1"/>
  <c r="E20" i="1"/>
  <c r="E28" i="1"/>
  <c r="E36" i="1"/>
  <c r="E44" i="1"/>
  <c r="E52" i="1"/>
  <c r="E60" i="1"/>
  <c r="E68" i="1"/>
  <c r="E76" i="1"/>
  <c r="E84" i="1"/>
  <c r="E92" i="1"/>
  <c r="E100" i="1"/>
  <c r="E10" i="1"/>
  <c r="E116" i="1"/>
  <c r="E53" i="1"/>
  <c r="E101" i="1"/>
  <c r="H28" i="1"/>
  <c r="H31" i="1"/>
  <c r="H60" i="1"/>
  <c r="H92" i="1"/>
  <c r="H34" i="1"/>
  <c r="H54" i="1"/>
  <c r="H93" i="1"/>
  <c r="H32" i="1"/>
  <c r="H113" i="1"/>
  <c r="H74" i="1"/>
  <c r="H102" i="1"/>
  <c r="H46" i="1"/>
  <c r="H21" i="1"/>
  <c r="H43" i="1"/>
  <c r="H37" i="1"/>
  <c r="H49" i="1"/>
  <c r="H20" i="1"/>
  <c r="H23" i="1"/>
  <c r="H52" i="1"/>
  <c r="H85" i="1"/>
  <c r="H41" i="1"/>
  <c r="H83" i="1"/>
  <c r="H19" i="1"/>
  <c r="H112" i="1"/>
  <c r="H61" i="1"/>
  <c r="H98" i="1"/>
  <c r="H33" i="1"/>
  <c r="H77" i="1"/>
  <c r="H12" i="1"/>
  <c r="H15" i="1"/>
  <c r="H16" i="1"/>
  <c r="H47" i="1"/>
  <c r="H82" i="1"/>
  <c r="H106" i="1"/>
  <c r="H38" i="1"/>
  <c r="H80" i="1"/>
  <c r="H10" i="1"/>
  <c r="H111" i="1"/>
  <c r="H58" i="1"/>
  <c r="H95" i="1"/>
  <c r="H45" i="1"/>
  <c r="H114" i="1"/>
  <c r="H84" i="1"/>
  <c r="H87" i="1"/>
  <c r="H105" i="1"/>
  <c r="H39" i="1"/>
  <c r="H69" i="1"/>
  <c r="H89" i="1"/>
  <c r="H25" i="1"/>
  <c r="H67" i="1"/>
  <c r="H8" i="1"/>
  <c r="H110" i="1"/>
  <c r="H81" i="1"/>
  <c r="H17" i="1"/>
  <c r="H79" i="1"/>
  <c r="H72" i="1"/>
  <c r="H90" i="1"/>
  <c r="H24" i="1"/>
  <c r="H66" i="1"/>
  <c r="H86" i="1"/>
  <c r="H22" i="1"/>
  <c r="H64" i="1"/>
  <c r="H9" i="1"/>
  <c r="H109" i="1"/>
  <c r="H42" i="1"/>
  <c r="H78" i="1"/>
  <c r="H75" i="1"/>
  <c r="H97" i="1"/>
  <c r="H71" i="1"/>
  <c r="H59" i="1"/>
  <c r="H18" i="1"/>
  <c r="H104" i="1"/>
  <c r="H53" i="1"/>
  <c r="H73" i="1"/>
  <c r="H13" i="1"/>
  <c r="H51" i="1"/>
  <c r="H116" i="1"/>
  <c r="H108" i="1"/>
  <c r="H29" i="1"/>
  <c r="H65" i="1"/>
  <c r="H36" i="1"/>
  <c r="H57" i="1"/>
  <c r="H56" i="1"/>
  <c r="H44" i="1"/>
  <c r="H88" i="1"/>
  <c r="H99" i="1"/>
  <c r="H50" i="1"/>
  <c r="H70" i="1"/>
  <c r="H107" i="1"/>
  <c r="H48" i="1"/>
  <c r="H115" i="1"/>
  <c r="H101" i="1"/>
  <c r="H26" i="1"/>
  <c r="H62" i="1"/>
  <c r="H96" i="1"/>
  <c r="H35" i="1"/>
  <c r="G91" i="1"/>
  <c r="G95" i="1"/>
  <c r="G111" i="1"/>
  <c r="G100" i="1"/>
  <c r="G106" i="1"/>
  <c r="G113" i="1"/>
  <c r="G112" i="1"/>
  <c r="G92" i="1"/>
  <c r="G103" i="1"/>
  <c r="G115" i="1"/>
  <c r="G109" i="1"/>
  <c r="G99" i="1"/>
  <c r="G21" i="1"/>
  <c r="G29" i="1"/>
  <c r="G37" i="1"/>
  <c r="G45" i="1"/>
  <c r="G53" i="1"/>
  <c r="G61" i="1"/>
  <c r="G69" i="1"/>
  <c r="G77" i="1"/>
  <c r="G85" i="1"/>
  <c r="G14" i="1"/>
  <c r="G102" i="1"/>
  <c r="G110" i="1"/>
  <c r="G97" i="1"/>
  <c r="G22" i="1"/>
  <c r="G30" i="1"/>
  <c r="G38" i="1"/>
  <c r="G46" i="1"/>
  <c r="G54" i="1"/>
  <c r="G62" i="1"/>
  <c r="G70" i="1"/>
  <c r="G78" i="1"/>
  <c r="G86" i="1"/>
  <c r="G15" i="1"/>
  <c r="G23" i="1"/>
  <c r="G31" i="1"/>
  <c r="G39" i="1"/>
  <c r="G47" i="1"/>
  <c r="G55" i="1"/>
  <c r="G63" i="1"/>
  <c r="G71" i="1"/>
  <c r="G79" i="1"/>
  <c r="G87" i="1"/>
  <c r="G16" i="1"/>
  <c r="G94" i="1"/>
  <c r="G114" i="1"/>
  <c r="G105" i="1"/>
  <c r="G107" i="1"/>
  <c r="G96" i="1"/>
  <c r="G89" i="1"/>
  <c r="G24" i="1"/>
  <c r="G32" i="1"/>
  <c r="G40" i="1"/>
  <c r="G48" i="1"/>
  <c r="G56" i="1"/>
  <c r="G64" i="1"/>
  <c r="G72" i="1"/>
  <c r="G80" i="1"/>
  <c r="G88" i="1"/>
  <c r="G17" i="1"/>
  <c r="G20" i="1"/>
  <c r="G68" i="1"/>
  <c r="G93" i="1"/>
  <c r="G116" i="1"/>
  <c r="G25" i="1"/>
  <c r="G33" i="1"/>
  <c r="G41" i="1"/>
  <c r="G49" i="1"/>
  <c r="G57" i="1"/>
  <c r="G65" i="1"/>
  <c r="G73" i="1"/>
  <c r="G81" i="1"/>
  <c r="G10" i="1"/>
  <c r="G18" i="1"/>
  <c r="G9" i="1"/>
  <c r="G44" i="1"/>
  <c r="G13" i="1"/>
  <c r="G108" i="1"/>
  <c r="G98" i="1"/>
  <c r="G26" i="1"/>
  <c r="G34" i="1"/>
  <c r="G42" i="1"/>
  <c r="G50" i="1"/>
  <c r="G58" i="1"/>
  <c r="G66" i="1"/>
  <c r="G74" i="1"/>
  <c r="G82" i="1"/>
  <c r="G11" i="1"/>
  <c r="G8" i="1"/>
  <c r="G28" i="1"/>
  <c r="G52" i="1"/>
  <c r="G76" i="1"/>
  <c r="G104" i="1"/>
  <c r="G19" i="1"/>
  <c r="G27" i="1"/>
  <c r="G35" i="1"/>
  <c r="G43" i="1"/>
  <c r="G51" i="1"/>
  <c r="G59" i="1"/>
  <c r="G67" i="1"/>
  <c r="G75" i="1"/>
  <c r="G83" i="1"/>
  <c r="G12" i="1"/>
  <c r="G101" i="1"/>
  <c r="G90" i="1"/>
  <c r="G36" i="1"/>
  <c r="G60" i="1"/>
  <c r="G84" i="1"/>
  <c r="E115" i="1"/>
  <c r="E15" i="1"/>
  <c r="E110" i="1"/>
  <c r="D6" i="1"/>
  <c r="E12" i="1"/>
  <c r="H30" i="1"/>
  <c r="H11" i="1"/>
  <c r="H14" i="1"/>
  <c r="H68" i="1"/>
  <c r="H91" i="1"/>
  <c r="H27" i="1"/>
  <c r="H94" i="1"/>
  <c r="H100" i="1"/>
  <c r="H55" i="1"/>
  <c r="H76" i="1"/>
  <c r="H103" i="1"/>
  <c r="H40" i="1"/>
  <c r="H63" i="1"/>
  <c r="E9" i="1"/>
  <c r="E109" i="1"/>
  <c r="D15" i="1" l="1"/>
  <c r="D111" i="1"/>
  <c r="D70" i="1"/>
  <c r="D63" i="1"/>
  <c r="D101" i="1"/>
  <c r="D54" i="1"/>
  <c r="D108" i="1"/>
  <c r="D44" i="1"/>
  <c r="D91" i="1"/>
  <c r="D27" i="1"/>
  <c r="D82" i="1"/>
  <c r="D17" i="1"/>
  <c r="D65" i="1"/>
  <c r="D104" i="1"/>
  <c r="D40" i="1"/>
  <c r="D87" i="1"/>
  <c r="D88" i="1"/>
  <c r="D29" i="1"/>
  <c r="D110" i="1"/>
  <c r="D45" i="1"/>
  <c r="D78" i="1"/>
  <c r="D31" i="1"/>
  <c r="D100" i="1"/>
  <c r="D36" i="1"/>
  <c r="D83" i="1"/>
  <c r="D19" i="1"/>
  <c r="D74" i="1"/>
  <c r="D57" i="1"/>
  <c r="D96" i="1"/>
  <c r="D32" i="1"/>
  <c r="D103" i="1"/>
  <c r="D92" i="1"/>
  <c r="D28" i="1"/>
  <c r="D113" i="1"/>
  <c r="D21" i="1"/>
  <c r="D69" i="1"/>
  <c r="D102" i="1"/>
  <c r="D37" i="1"/>
  <c r="D94" i="1"/>
  <c r="D84" i="1"/>
  <c r="D20" i="1"/>
  <c r="D67" i="1"/>
  <c r="D10" i="1"/>
  <c r="D58" i="1"/>
  <c r="D105" i="1"/>
  <c r="D41" i="1"/>
  <c r="D80" i="1"/>
  <c r="D85" i="1"/>
  <c r="D116" i="1"/>
  <c r="D90" i="1"/>
  <c r="D49" i="1"/>
  <c r="D14" i="1"/>
  <c r="D46" i="1"/>
  <c r="D79" i="1"/>
  <c r="D12" i="1"/>
  <c r="D71" i="1"/>
  <c r="D76" i="1"/>
  <c r="D11" i="1"/>
  <c r="D59" i="1"/>
  <c r="D114" i="1"/>
  <c r="D50" i="1"/>
  <c r="D97" i="1"/>
  <c r="D33" i="1"/>
  <c r="D72" i="1"/>
  <c r="D39" i="1"/>
  <c r="D77" i="1"/>
  <c r="D52" i="1"/>
  <c r="D26" i="1"/>
  <c r="D48" i="1"/>
  <c r="D22" i="1"/>
  <c r="D66" i="1"/>
  <c r="D93" i="1"/>
  <c r="D23" i="1"/>
  <c r="D61" i="1"/>
  <c r="D13" i="1"/>
  <c r="D53" i="1"/>
  <c r="D68" i="1"/>
  <c r="D115" i="1"/>
  <c r="D51" i="1"/>
  <c r="D106" i="1"/>
  <c r="D42" i="1"/>
  <c r="D89" i="1"/>
  <c r="D25" i="1"/>
  <c r="D64" i="1"/>
  <c r="D86" i="1"/>
  <c r="D99" i="1"/>
  <c r="D73" i="1"/>
  <c r="D55" i="1"/>
  <c r="D75" i="1"/>
  <c r="D24" i="1"/>
  <c r="D62" i="1"/>
  <c r="D47" i="1"/>
  <c r="D109" i="1"/>
  <c r="D38" i="1"/>
  <c r="D95" i="1"/>
  <c r="D30" i="1"/>
  <c r="D60" i="1"/>
  <c r="D107" i="1"/>
  <c r="D43" i="1"/>
  <c r="D98" i="1"/>
  <c r="D34" i="1"/>
  <c r="D81" i="1"/>
  <c r="D16" i="1"/>
  <c r="D56" i="1"/>
  <c r="D8" i="1"/>
  <c r="D35" i="1"/>
  <c r="D112" i="1"/>
  <c r="D9" i="1"/>
  <c r="D18" i="1"/>
  <c r="H6" i="2"/>
  <c r="H16" i="2"/>
  <c r="C2" i="1"/>
  <c r="C4" i="1" s="1"/>
  <c r="J4" i="1" l="1"/>
  <c r="C6" i="1"/>
  <c r="L2" i="1"/>
  <c r="J2" i="1"/>
  <c r="M2" i="1" s="1"/>
  <c r="C103" i="1" l="1"/>
  <c r="J103" i="1" s="1"/>
  <c r="C97" i="1"/>
  <c r="J97" i="1" s="1"/>
  <c r="C50" i="1"/>
  <c r="J50" i="1" s="1"/>
  <c r="C99" i="1"/>
  <c r="J99" i="1" s="1"/>
  <c r="C104" i="1"/>
  <c r="J104" i="1" s="1"/>
  <c r="C13" i="1"/>
  <c r="J13" i="1" s="1"/>
  <c r="C86" i="1"/>
  <c r="J86" i="1" s="1"/>
  <c r="C46" i="1"/>
  <c r="J46" i="1" s="1"/>
  <c r="C77" i="1"/>
  <c r="J77" i="1" s="1"/>
  <c r="C83" i="1"/>
  <c r="J83" i="1" s="1"/>
  <c r="C114" i="1"/>
  <c r="J114" i="1" s="1"/>
  <c r="C74" i="1"/>
  <c r="J74" i="1" s="1"/>
  <c r="C92" i="1"/>
  <c r="J92" i="1" s="1"/>
  <c r="C16" i="1"/>
  <c r="J16" i="1" s="1"/>
  <c r="C102" i="1"/>
  <c r="J102" i="1" s="1"/>
  <c r="C56" i="1"/>
  <c r="J56" i="1" s="1"/>
  <c r="C61" i="1"/>
  <c r="J61" i="1" s="1"/>
  <c r="C55" i="1"/>
  <c r="J55" i="1" s="1"/>
  <c r="C37" i="1"/>
  <c r="J37" i="1" s="1"/>
  <c r="C113" i="1"/>
  <c r="J113" i="1" s="1"/>
  <c r="C27" i="1"/>
  <c r="J27" i="1" s="1"/>
  <c r="C94" i="1"/>
  <c r="J94" i="1" s="1"/>
  <c r="J6" i="1"/>
  <c r="C33" i="1"/>
  <c r="J33" i="1" s="1"/>
  <c r="C20" i="1"/>
  <c r="J20" i="1" s="1"/>
  <c r="C66" i="1"/>
  <c r="J66" i="1" s="1"/>
  <c r="C64" i="1"/>
  <c r="J64" i="1" s="1"/>
  <c r="C67" i="1"/>
  <c r="J67" i="1" s="1"/>
  <c r="C45" i="1"/>
  <c r="J45" i="1" s="1"/>
  <c r="C22" i="1"/>
  <c r="J22" i="1" s="1"/>
  <c r="C44" i="1"/>
  <c r="J44" i="1" s="1"/>
  <c r="C47" i="1"/>
  <c r="J47" i="1" s="1"/>
  <c r="C51" i="1"/>
  <c r="J51" i="1" s="1"/>
  <c r="C71" i="1"/>
  <c r="J71" i="1" s="1"/>
  <c r="C82" i="1"/>
  <c r="J82" i="1" s="1"/>
  <c r="C95" i="1"/>
  <c r="J95" i="1" s="1"/>
  <c r="C85" i="1"/>
  <c r="J85" i="1" s="1"/>
  <c r="C69" i="1"/>
  <c r="J69" i="1" s="1"/>
  <c r="C75" i="1"/>
  <c r="J75" i="1" s="1"/>
  <c r="C39" i="1"/>
  <c r="J39" i="1" s="1"/>
  <c r="C19" i="1"/>
  <c r="J19" i="1" s="1"/>
  <c r="C41" i="1"/>
  <c r="J41" i="1" s="1"/>
  <c r="C48" i="1"/>
  <c r="J48" i="1" s="1"/>
  <c r="C26" i="1"/>
  <c r="J26" i="1" s="1"/>
  <c r="C68" i="1"/>
  <c r="J68" i="1" s="1"/>
  <c r="C10" i="1"/>
  <c r="J10" i="1" s="1"/>
  <c r="C30" i="1"/>
  <c r="J30" i="1" s="1"/>
  <c r="C109" i="1"/>
  <c r="J109" i="1" s="1"/>
  <c r="C57" i="1"/>
  <c r="J57" i="1" s="1"/>
  <c r="C58" i="1"/>
  <c r="J58" i="1" s="1"/>
  <c r="C60" i="1"/>
  <c r="J60" i="1" s="1"/>
  <c r="C12" i="1"/>
  <c r="J12" i="1" s="1"/>
  <c r="C70" i="1"/>
  <c r="J70" i="1" s="1"/>
  <c r="C96" i="1"/>
  <c r="J96" i="1" s="1"/>
  <c r="C115" i="1"/>
  <c r="J115" i="1" s="1"/>
  <c r="C42" i="1"/>
  <c r="J42" i="1" s="1"/>
  <c r="C28" i="1"/>
  <c r="J28" i="1" s="1"/>
  <c r="C81" i="1"/>
  <c r="J81" i="1" s="1"/>
  <c r="C65" i="1"/>
  <c r="J65" i="1" s="1"/>
  <c r="C100" i="1"/>
  <c r="J100" i="1" s="1"/>
  <c r="C90" i="1"/>
  <c r="J90" i="1" s="1"/>
  <c r="C18" i="1"/>
  <c r="J18" i="1" s="1"/>
  <c r="C80" i="1"/>
  <c r="J80" i="1" s="1"/>
  <c r="C35" i="1"/>
  <c r="J35" i="1" s="1"/>
  <c r="C25" i="1"/>
  <c r="J25" i="1" s="1"/>
  <c r="C15" i="1"/>
  <c r="J15" i="1" s="1"/>
  <c r="C38" i="1"/>
  <c r="J38" i="1" s="1"/>
  <c r="C87" i="1"/>
  <c r="J87" i="1" s="1"/>
  <c r="C43" i="1"/>
  <c r="J43" i="1" s="1"/>
  <c r="C91" i="1"/>
  <c r="J91" i="1" s="1"/>
  <c r="C89" i="1"/>
  <c r="J89" i="1" s="1"/>
  <c r="C63" i="1"/>
  <c r="J63" i="1" s="1"/>
  <c r="C36" i="1"/>
  <c r="J36" i="1" s="1"/>
  <c r="C108" i="1"/>
  <c r="J108" i="1" s="1"/>
  <c r="C62" i="1"/>
  <c r="J62" i="1" s="1"/>
  <c r="C31" i="1"/>
  <c r="J31" i="1" s="1"/>
  <c r="C78" i="1"/>
  <c r="J78" i="1" s="1"/>
  <c r="C40" i="1"/>
  <c r="J40" i="1" s="1"/>
  <c r="C53" i="1"/>
  <c r="J53" i="1" s="1"/>
  <c r="C54" i="1"/>
  <c r="J54" i="1" s="1"/>
  <c r="C49" i="1"/>
  <c r="J49" i="1" s="1"/>
  <c r="C72" i="1"/>
  <c r="J72" i="1" s="1"/>
  <c r="C17" i="1"/>
  <c r="J17" i="1" s="1"/>
  <c r="C112" i="1"/>
  <c r="J112" i="1" s="1"/>
  <c r="C110" i="1"/>
  <c r="J110" i="1" s="1"/>
  <c r="C88" i="1"/>
  <c r="J88" i="1" s="1"/>
  <c r="C11" i="1"/>
  <c r="J11" i="1" s="1"/>
  <c r="C93" i="1"/>
  <c r="J93" i="1" s="1"/>
  <c r="C14" i="1"/>
  <c r="J14" i="1" s="1"/>
  <c r="C76" i="1"/>
  <c r="J76" i="1" s="1"/>
  <c r="C107" i="1"/>
  <c r="J107" i="1" s="1"/>
  <c r="C9" i="1"/>
  <c r="J9" i="1" s="1"/>
  <c r="C59" i="1"/>
  <c r="J59" i="1" s="1"/>
  <c r="C24" i="1"/>
  <c r="J24" i="1" s="1"/>
  <c r="C105" i="1"/>
  <c r="J105" i="1" s="1"/>
  <c r="C34" i="1"/>
  <c r="J34" i="1" s="1"/>
  <c r="C116" i="1"/>
  <c r="J116" i="1" s="1"/>
  <c r="C21" i="1"/>
  <c r="J21" i="1" s="1"/>
  <c r="C111" i="1"/>
  <c r="J111" i="1" s="1"/>
  <c r="C98" i="1"/>
  <c r="J98" i="1" s="1"/>
  <c r="C32" i="1"/>
  <c r="J32" i="1" s="1"/>
  <c r="C106" i="1"/>
  <c r="J106" i="1" s="1"/>
  <c r="C8" i="1"/>
  <c r="J8" i="1" s="1"/>
  <c r="C23" i="1"/>
  <c r="J23" i="1" s="1"/>
  <c r="C84" i="1"/>
  <c r="J84" i="1" s="1"/>
  <c r="C101" i="1"/>
  <c r="J101" i="1" s="1"/>
  <c r="C52" i="1"/>
  <c r="J52" i="1" s="1"/>
  <c r="C79" i="1"/>
  <c r="J79" i="1" s="1"/>
  <c r="C29" i="1"/>
  <c r="J29" i="1" s="1"/>
  <c r="C73" i="1"/>
  <c r="J73" i="1" s="1"/>
  <c r="L6" i="1"/>
  <c r="M6" i="1" s="1"/>
  <c r="L4" i="1"/>
  <c r="M4" i="1"/>
  <c r="K16" i="2"/>
  <c r="J16" i="2"/>
  <c r="J20" i="2"/>
  <c r="K6" i="2"/>
</calcChain>
</file>

<file path=xl/sharedStrings.xml><?xml version="1.0" encoding="utf-8"?>
<sst xmlns="http://schemas.openxmlformats.org/spreadsheetml/2006/main" count="162" uniqueCount="139">
  <si>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</si>
  <si>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</si>
  <si>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</si>
  <si>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</si>
  <si>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</si>
  <si>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</si>
  <si>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</si>
  <si>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</si>
  <si>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</si>
  <si>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</si>
  <si>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</si>
  <si>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</si>
  <si>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</si>
  <si>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</si>
  <si>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</si>
  <si>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</si>
  <si>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</si>
  <si>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</si>
  <si>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</si>
  <si>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</si>
  <si>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</si>
  <si>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</si>
  <si>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</si>
  <si>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</si>
  <si>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</si>
  <si>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</si>
  <si>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</si>
  <si>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</si>
  <si>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</si>
  <si>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</si>
  <si>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</si>
  <si>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</si>
  <si>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</si>
  <si>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</si>
  <si>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</si>
  <si>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</si>
  <si>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</si>
  <si>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</si>
  <si>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</si>
  <si>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</si>
  <si>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</si>
  <si>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</si>
  <si>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</si>
  <si>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</si>
  <si>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</si>
  <si>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</si>
  <si>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</si>
  <si>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</si>
  <si>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</si>
  <si>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</si>
  <si>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</si>
  <si>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</si>
  <si>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</si>
  <si>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</si>
  <si>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</si>
  <si>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</si>
  <si>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</si>
  <si>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</si>
  <si>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</si>
  <si>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</si>
  <si>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</si>
  <si>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</si>
  <si>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</si>
  <si>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</si>
  <si>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</si>
  <si>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</si>
  <si>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</si>
  <si>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</si>
  <si>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</si>
  <si>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</si>
  <si>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</si>
  <si>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</si>
  <si>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</si>
  <si>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</si>
  <si>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</si>
  <si>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</si>
  <si>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</si>
  <si>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</si>
  <si>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</si>
  <si>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</si>
  <si>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</si>
  <si>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</si>
  <si>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</si>
  <si>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</si>
  <si>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</si>
  <si>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</si>
  <si>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</si>
  <si>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</si>
  <si>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</si>
  <si>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</si>
  <si>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</si>
  <si>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</si>
  <si>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</si>
  <si>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</si>
  <si>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</si>
  <si>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</si>
  <si>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</si>
  <si>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</si>
  <si>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</si>
  <si>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</si>
  <si>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</si>
  <si>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</si>
  <si>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</si>
  <si>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</si>
  <si>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</si>
  <si>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</si>
  <si>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</si>
  <si>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</si>
  <si>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</si>
  <si>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</si>
  <si>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</si>
  <si>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</si>
  <si>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</si>
  <si>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</si>
  <si>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</si>
  <si>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</si>
  <si>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</si>
  <si>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</si>
  <si>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</si>
  <si>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</si>
  <si>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</si>
  <si>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</si>
  <si>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</si>
  <si>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</si>
  <si>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</si>
  <si>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</si>
  <si>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</si>
  <si>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</si>
  <si>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Total</t>
  </si>
  <si>
    <t>Grand total</t>
  </si>
  <si>
    <t>Recalculated</t>
  </si>
  <si>
    <t>Total Payment</t>
  </si>
  <si>
    <t>Nebraska Payment</t>
  </si>
  <si>
    <t>NE Additional Restitution Payment</t>
  </si>
  <si>
    <t>Base Payment</t>
  </si>
  <si>
    <t>Incentive Payment A</t>
  </si>
  <si>
    <t>Incentive Payment B,C,D</t>
  </si>
  <si>
    <t>Global Settlement Remediation Amt</t>
  </si>
  <si>
    <t>Additional Remediation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</si>
</sst>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44" fontId="0" fillId="0" borderId="1" xfId="1" applyFont="1" applyBorder="1"/>
    <xf numFmtId="0" fontId="0" fillId="0" borderId="1" xfId="0" applyBorder="1"/>
    <xf numFmtId="44" fontId="0" fillId="2" borderId="1" xfId="1" applyFont="1" applyFill="1" applyBorder="1"/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dimension ref="A1:AR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RowHeight="14.4" x14ac:dyDescent="0.3"/>
  <cols>
    <col min="1" max="1" width="33" bestFit="1" customWidth="1"/>
    <col min="2" max="2" width="17.44140625" bestFit="1" customWidth="1"/>
    <col min="3" max="4" width="16.33203125" bestFit="1" customWidth="1"/>
    <col min="5" max="7" width="18" bestFit="1" customWidth="1"/>
    <col min="8" max="8" width="19" bestFit="1" customWidth="1"/>
    <col min="9" max="9" width="7" style="8" customWidth="1"/>
    <col min="10" max="10" width="26.5546875" bestFit="1" customWidth="1"/>
    <col min="11" max="11" width="19" customWidth="1"/>
    <col min="13" max="13" width="21.109375" bestFit="1" customWidth="1"/>
    <col min="14" max="14" width="14.33203125" bestFit="1" customWidth="1"/>
  </cols>
  <sheetData>
    <row r="1" spans="1:44" x14ac:dyDescent="0.3">
      <c r="A1" s="10" t="s">
        <v>123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125</v>
      </c>
      <c r="J1" t="s">
        <v>126</v>
      </c>
      <c r="K1" s="7" t="s">
        <v>127</v>
      </c>
    </row>
    <row r="2" spans="1:44" x14ac:dyDescent="0.3">
      <c r="A2" s="15" t="s">
        <v>137</v>
      </c>
      <c r="B2" s="14">
        <v>2393794118.6399999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f t="shared" ref="H2:H6" si="0">SUM(B2:G2)</f>
        <v>2393794118.6399999</v>
      </c>
      <c r="I2" s="16"/>
      <c r="J2" s="14">
        <v>2393794118.6399999</v>
      </c>
      <c r="K2" s="14">
        <f t="shared" ref="K2:K6" si="1">H2-J2</f>
        <v>0</v>
      </c>
      <c r="L2" s="1"/>
      <c r="M2" t="s">
        <v>121</v>
      </c>
      <c r="N2" s="2">
        <v>4.6737421589999996E-3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x14ac:dyDescent="0.3">
      <c r="A3" t="s">
        <v>134</v>
      </c>
      <c r="B3" s="1">
        <f>ROUND(+B2*0.38,2)</f>
        <v>909641765.08000004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909641765.08000004</v>
      </c>
      <c r="I3" s="9"/>
      <c r="J3" s="1">
        <f>+J2*0.38</f>
        <v>909641765.08319998</v>
      </c>
      <c r="K3" s="1">
        <f>H3-J3</f>
        <v>-3.1999349594116211E-3</v>
      </c>
      <c r="L3" s="1"/>
      <c r="M3" t="s">
        <v>122</v>
      </c>
      <c r="N3" s="2">
        <v>5.3602352921000001E-3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x14ac:dyDescent="0.3">
      <c r="A4" t="s">
        <v>135</v>
      </c>
      <c r="B4" s="1">
        <f>ROUND(+B2*0.62,2)</f>
        <v>1484152353.5599999</v>
      </c>
      <c r="C4" s="1">
        <v>0</v>
      </c>
      <c r="D4" s="1"/>
      <c r="E4" s="1">
        <v>0</v>
      </c>
      <c r="F4" s="1">
        <v>0</v>
      </c>
      <c r="G4" s="1">
        <v>0</v>
      </c>
      <c r="H4" s="1">
        <f t="shared" si="0"/>
        <v>1484152353.5599999</v>
      </c>
      <c r="I4" s="9"/>
      <c r="J4" s="1">
        <f>+J2*0.62</f>
        <v>1484152353.5567999</v>
      </c>
      <c r="K4" s="1">
        <f t="shared" si="1"/>
        <v>3.2000541687011719E-3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3">
      <c r="A5" s="12" t="s">
        <v>136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0</v>
      </c>
      <c r="I5" s="9"/>
      <c r="J5" s="1">
        <v>0</v>
      </c>
      <c r="K5" s="1">
        <f t="shared" si="1"/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x14ac:dyDescent="0.3">
      <c r="A6" t="s">
        <v>128</v>
      </c>
      <c r="B6" s="1">
        <f>SUM(B3:B5)</f>
        <v>2393794118.6399999</v>
      </c>
      <c r="C6" s="1">
        <f>SUM(C2:C5)</f>
        <v>0</v>
      </c>
      <c r="D6" s="1">
        <f>SUM(D2:D5)</f>
        <v>0</v>
      </c>
      <c r="E6" s="1">
        <f>SUM(E2:E5)</f>
        <v>0</v>
      </c>
      <c r="F6" s="1">
        <f>SUM(F2:F5)</f>
        <v>0</v>
      </c>
      <c r="G6" s="1">
        <f>SUM(G2:G5)</f>
        <v>0</v>
      </c>
      <c r="H6" s="1">
        <f t="shared" si="0"/>
        <v>2393794118.6399999</v>
      </c>
      <c r="I6" s="9"/>
      <c r="J6" s="1">
        <f>+SUM(J3:J5)</f>
        <v>2393794118.6399999</v>
      </c>
      <c r="K6" s="1">
        <f t="shared" si="1"/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x14ac:dyDescent="0.3">
      <c r="B7" s="1"/>
      <c r="C7" s="1"/>
      <c r="D7" s="1"/>
      <c r="E7" s="1"/>
      <c r="F7" s="1"/>
      <c r="G7" s="1"/>
      <c r="H7" s="1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x14ac:dyDescent="0.3">
      <c r="A8" t="s">
        <v>138</v>
      </c>
      <c r="B8" s="1">
        <v>16006471.880000001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>SUM(B8:G8)</f>
        <v>16006471.880000001</v>
      </c>
      <c r="I8" s="9"/>
      <c r="J8" s="1">
        <v>16006471.880000001</v>
      </c>
      <c r="K8" s="1">
        <f>H8-J8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x14ac:dyDescent="0.3">
      <c r="B9" s="1"/>
      <c r="C9" s="1"/>
      <c r="D9" s="1"/>
      <c r="E9" s="1"/>
      <c r="F9" s="1"/>
      <c r="G9" s="1"/>
      <c r="H9" s="1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x14ac:dyDescent="0.3">
      <c r="B10" s="1"/>
      <c r="C10" s="1"/>
      <c r="D10" s="1"/>
      <c r="E10" s="1"/>
      <c r="F10" s="1"/>
      <c r="G10" s="1"/>
      <c r="H10" s="1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x14ac:dyDescent="0.3">
      <c r="A11" s="10" t="s">
        <v>124</v>
      </c>
      <c r="B11" s="10" t="s">
        <v>115</v>
      </c>
      <c r="C11" s="10" t="s">
        <v>116</v>
      </c>
      <c r="D11" s="10" t="s">
        <v>117</v>
      </c>
      <c r="E11" s="10" t="s">
        <v>118</v>
      </c>
      <c r="F11" s="10" t="s">
        <v>119</v>
      </c>
      <c r="G11" s="10" t="s">
        <v>120</v>
      </c>
      <c r="H11" s="11" t="s">
        <v>125</v>
      </c>
      <c r="I11" s="9"/>
      <c r="J11" s="1" t="s">
        <v>130</v>
      </c>
      <c r="K11" s="6" t="s">
        <v>127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3">
      <c r="A12" t="s">
        <v>137</v>
      </c>
      <c r="B12" s="1">
        <f>+B2*$N$2</f>
        <v>11187976.492254015</v>
      </c>
      <c r="C12" s="1">
        <f>+C2*$N$2</f>
        <v>0</v>
      </c>
      <c r="D12" s="1">
        <f>+D2*$N$2</f>
        <v>0</v>
      </c>
      <c r="E12" s="1">
        <f>+E2*$N$2</f>
        <v>0</v>
      </c>
      <c r="F12" s="1">
        <f>+F2*$N$2</f>
        <v>0</v>
      </c>
      <c r="G12" s="1">
        <f>+G2*$N$2</f>
        <v>0</v>
      </c>
      <c r="H12" s="1">
        <f t="shared" ref="H12:H16" si="2">SUM(B12:G12)</f>
        <v>11187976.492254015</v>
      </c>
      <c r="I12" s="9"/>
      <c r="J12" s="1">
        <f>J2*$N$2</f>
        <v>11187976.492254015</v>
      </c>
      <c r="K12" s="1">
        <f t="shared" ref="K12:K16" si="3">H12-J12</f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3">
      <c r="A13" t="s">
        <v>134</v>
      </c>
      <c r="B13" s="1">
        <f>+B3*$N$2</f>
        <v>4251431.0670415703</v>
      </c>
      <c r="C13" s="1">
        <f>+C3*$N$2</f>
        <v>0</v>
      </c>
      <c r="D13" s="1">
        <f>+D3*$N$2</f>
        <v>0</v>
      </c>
      <c r="E13" s="1">
        <f>+E3*$N$2</f>
        <v>0</v>
      </c>
      <c r="F13" s="1">
        <f>+F3*$N$2</f>
        <v>0</v>
      </c>
      <c r="G13" s="1">
        <f>+G3*$N$2</f>
        <v>0</v>
      </c>
      <c r="H13" s="1">
        <f t="shared" si="2"/>
        <v>4251431.0670415703</v>
      </c>
      <c r="I13" s="9"/>
      <c r="J13" s="1">
        <f>J3*$N$2</f>
        <v>4251431.0670565255</v>
      </c>
      <c r="K13" s="1">
        <f t="shared" si="3"/>
        <v>-1.4955177903175354E-5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3">
      <c r="A14" t="s">
        <v>135</v>
      </c>
      <c r="B14" s="1">
        <f>+B4*$N$2</f>
        <v>6936545.4252124447</v>
      </c>
      <c r="C14" s="1">
        <f>+C4*$N$2</f>
        <v>0</v>
      </c>
      <c r="D14" s="1">
        <f>+D4*$N$2</f>
        <v>0</v>
      </c>
      <c r="E14" s="1">
        <f>+E4*$N$2</f>
        <v>0</v>
      </c>
      <c r="F14" s="1">
        <f>+F4*$N$2</f>
        <v>0</v>
      </c>
      <c r="G14" s="1">
        <f>+G4*$N$2</f>
        <v>0</v>
      </c>
      <c r="H14" s="1">
        <f t="shared" si="2"/>
        <v>6936545.4252124447</v>
      </c>
      <c r="I14" s="9"/>
      <c r="J14" s="1">
        <f>J4*$N$2</f>
        <v>6936545.4251974886</v>
      </c>
      <c r="K14" s="1">
        <f t="shared" si="3"/>
        <v>1.4956109225749969E-5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3">
      <c r="A15" s="12" t="s">
        <v>136</v>
      </c>
      <c r="B15" s="1">
        <f>+B5*$N$2</f>
        <v>0</v>
      </c>
      <c r="C15" s="1">
        <f>+C5*$N$2</f>
        <v>0</v>
      </c>
      <c r="D15" s="1">
        <f>+D5*$N$2</f>
        <v>0</v>
      </c>
      <c r="E15" s="1">
        <f>+E5*$N$2</f>
        <v>0</v>
      </c>
      <c r="F15" s="1">
        <f>+F5*$N$2</f>
        <v>0</v>
      </c>
      <c r="G15" s="1">
        <f>+G5*$N$2</f>
        <v>0</v>
      </c>
      <c r="H15" s="1">
        <f t="shared" si="2"/>
        <v>0</v>
      </c>
      <c r="I15" s="9"/>
      <c r="J15" s="1">
        <f>J5*$N$2</f>
        <v>0</v>
      </c>
      <c r="K15" s="1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3">
      <c r="A16" t="s">
        <v>128</v>
      </c>
      <c r="B16" s="1">
        <f>+B6*$N$2</f>
        <v>11187976.492254015</v>
      </c>
      <c r="C16" s="1">
        <f>+C6*$N$2</f>
        <v>0</v>
      </c>
      <c r="D16" s="1">
        <f>+D6*$N$2</f>
        <v>0</v>
      </c>
      <c r="E16" s="1">
        <f>+E6*$N$2</f>
        <v>0</v>
      </c>
      <c r="F16" s="1">
        <f>+F6*$N$2</f>
        <v>0</v>
      </c>
      <c r="G16" s="1">
        <f>+G6*$N$2</f>
        <v>0</v>
      </c>
      <c r="H16" s="1">
        <f t="shared" si="2"/>
        <v>11187976.492254015</v>
      </c>
      <c r="I16" s="9"/>
      <c r="J16" s="1">
        <f>J6*$N$2</f>
        <v>11187976.492254015</v>
      </c>
      <c r="K16" s="1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3">
      <c r="B17" s="1"/>
      <c r="C17" s="1"/>
      <c r="D17" s="1"/>
      <c r="E17" s="1"/>
      <c r="F17" s="1"/>
      <c r="G17" s="1"/>
      <c r="H17" s="1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3">
      <c r="A18" t="s">
        <v>138</v>
      </c>
      <c r="B18" s="1">
        <f>+B8*$N$3</f>
        <v>85798.455473182243</v>
      </c>
      <c r="C18" s="1">
        <f>+C8*$N$3</f>
        <v>0</v>
      </c>
      <c r="D18" s="1">
        <f>+D8*$N$3</f>
        <v>0</v>
      </c>
      <c r="E18" s="1">
        <f>+E8*$N$3</f>
        <v>0</v>
      </c>
      <c r="F18" s="1">
        <f>+F8*$N$3</f>
        <v>0</v>
      </c>
      <c r="G18" s="1">
        <f>+G8*$N$3</f>
        <v>0</v>
      </c>
      <c r="H18" s="1">
        <f>SUM(B18:G18)</f>
        <v>85798.455473182243</v>
      </c>
      <c r="I18" s="9"/>
      <c r="J18" s="1">
        <f>J8*$N$3</f>
        <v>85798.455473182243</v>
      </c>
      <c r="K18" s="1">
        <f>H18-J18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3">
      <c r="B19" s="1"/>
      <c r="C19" s="1"/>
      <c r="D19" s="1"/>
      <c r="E19" s="1"/>
      <c r="F19" s="1"/>
      <c r="G19" s="1"/>
      <c r="H19" s="1"/>
      <c r="I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3">
      <c r="B20" s="1"/>
      <c r="C20" s="1"/>
      <c r="D20" s="1"/>
      <c r="E20" s="1"/>
      <c r="F20" s="1"/>
      <c r="G20" s="1"/>
      <c r="H20" s="1"/>
      <c r="I20" s="9"/>
      <c r="J20" s="1">
        <f>J16+J18</f>
        <v>11273774.947727198</v>
      </c>
      <c r="K20" s="1" t="s">
        <v>129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3">
      <c r="B21" s="1"/>
      <c r="C21" s="1"/>
      <c r="D21" s="1"/>
      <c r="E21" s="1"/>
      <c r="F21" s="1"/>
      <c r="G21" s="1"/>
      <c r="H21" s="1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3">
      <c r="B22" s="1"/>
      <c r="C22" s="1"/>
      <c r="D22" s="1"/>
      <c r="E22" s="1"/>
      <c r="F22" s="1"/>
      <c r="G22" s="1"/>
      <c r="H22" s="1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3">
      <c r="B23" s="1"/>
      <c r="C23" s="1"/>
      <c r="D23" s="1"/>
      <c r="E23" s="1"/>
      <c r="F23" s="1"/>
      <c r="G23" s="1"/>
      <c r="H23" s="1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3">
      <c r="B24" s="1"/>
      <c r="C24" s="1"/>
      <c r="D24" s="1"/>
      <c r="E24" s="1"/>
      <c r="F24" s="1"/>
      <c r="G24" s="1"/>
      <c r="H24" s="1"/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3">
      <c r="B25" s="1"/>
      <c r="C25" s="1"/>
      <c r="D25" s="1"/>
      <c r="E25" s="1"/>
      <c r="F25" s="1"/>
      <c r="G25" s="1"/>
      <c r="H25" s="1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3">
      <c r="B26" s="1"/>
      <c r="C26" s="1"/>
      <c r="D26" s="1"/>
      <c r="E26" s="1"/>
      <c r="F26" s="1"/>
      <c r="G26" s="1"/>
      <c r="H26" s="1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3">
      <c r="B27" s="1"/>
      <c r="C27" s="1"/>
      <c r="D27" s="1"/>
      <c r="E27" s="1"/>
      <c r="F27" s="1"/>
      <c r="G27" s="1"/>
      <c r="H27" s="1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3">
      <c r="B28" s="1"/>
      <c r="C28" s="1"/>
      <c r="D28" s="1"/>
      <c r="E28" s="1"/>
      <c r="F28" s="1"/>
      <c r="G28" s="1"/>
      <c r="H28" s="1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3">
      <c r="B29" s="1"/>
      <c r="C29" s="1"/>
      <c r="D29" s="1"/>
      <c r="E29" s="1"/>
      <c r="F29" s="1"/>
      <c r="G29" s="1"/>
      <c r="H29" s="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3">
      <c r="B30" s="1"/>
      <c r="C30" s="1"/>
      <c r="D30" s="1"/>
      <c r="E30" s="1"/>
      <c r="F30" s="1"/>
      <c r="G30" s="1"/>
      <c r="H30" s="1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3">
      <c r="B31" s="1"/>
      <c r="C31" s="1"/>
      <c r="D31" s="1"/>
      <c r="E31" s="1"/>
      <c r="F31" s="1"/>
      <c r="G31" s="1"/>
      <c r="H31" s="1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3">
      <c r="B32" s="1"/>
      <c r="C32" s="1"/>
      <c r="D32" s="1"/>
      <c r="E32" s="1"/>
      <c r="F32" s="1"/>
      <c r="G32" s="1"/>
      <c r="H32" s="1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2:44" x14ac:dyDescent="0.3">
      <c r="B33" s="1"/>
      <c r="C33" s="1"/>
      <c r="D33" s="1"/>
      <c r="E33" s="1"/>
      <c r="F33" s="1"/>
      <c r="G33" s="1"/>
      <c r="H33" s="1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2:44" x14ac:dyDescent="0.3">
      <c r="B34" s="1"/>
      <c r="C34" s="1"/>
      <c r="D34" s="1"/>
      <c r="E34" s="1"/>
      <c r="F34" s="1"/>
      <c r="G34" s="1"/>
      <c r="H34" s="1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2:44" x14ac:dyDescent="0.3">
      <c r="B35" s="1"/>
      <c r="C35" s="1"/>
      <c r="D35" s="1"/>
      <c r="E35" s="1"/>
      <c r="F35" s="1"/>
      <c r="G35" s="1"/>
      <c r="H35" s="1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2:44" x14ac:dyDescent="0.3">
      <c r="B36" s="1"/>
      <c r="C36" s="1"/>
      <c r="D36" s="1"/>
      <c r="E36" s="1"/>
      <c r="F36" s="1"/>
      <c r="G36" s="1"/>
      <c r="H36" s="1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2:44" x14ac:dyDescent="0.3">
      <c r="B37" s="1"/>
      <c r="C37" s="1"/>
      <c r="D37" s="1"/>
      <c r="E37" s="1"/>
      <c r="F37" s="1"/>
      <c r="G37" s="1"/>
      <c r="H37" s="1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2:44" x14ac:dyDescent="0.3">
      <c r="B38" s="1"/>
      <c r="C38" s="1"/>
      <c r="D38" s="1"/>
      <c r="E38" s="1"/>
      <c r="F38" s="1"/>
      <c r="G38" s="1"/>
      <c r="H38" s="1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2:44" x14ac:dyDescent="0.3">
      <c r="B39" s="1"/>
      <c r="C39" s="1"/>
      <c r="D39" s="1"/>
      <c r="E39" s="1"/>
      <c r="F39" s="1"/>
      <c r="G39" s="1"/>
      <c r="H39" s="1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2:44" x14ac:dyDescent="0.3">
      <c r="B40" s="1"/>
      <c r="C40" s="1"/>
      <c r="D40" s="1"/>
      <c r="E40" s="1"/>
      <c r="F40" s="1"/>
      <c r="G40" s="1"/>
      <c r="H40" s="1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2:44" x14ac:dyDescent="0.3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2:44" x14ac:dyDescent="0.3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16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0" sqref="A10:G11"/>
    </sheetView>
  </sheetViews>
  <sheetFormatPr defaultRowHeight="14.4" x14ac:dyDescent="0.3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8" width="18" bestFit="1" customWidth="1"/>
    <col min="10" max="10" width="32" bestFit="1" customWidth="1"/>
    <col min="11" max="11" width="9.109375" style="8"/>
    <col min="12" max="12" width="19" bestFit="1" customWidth="1"/>
  </cols>
  <sheetData>
    <row r="1" spans="1:68" x14ac:dyDescent="0.3">
      <c r="A1" s="17" t="s">
        <v>0</v>
      </c>
      <c r="B1" s="17"/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J1" t="s">
        <v>125</v>
      </c>
      <c r="L1" t="s">
        <v>130</v>
      </c>
      <c r="M1" t="s">
        <v>127</v>
      </c>
    </row>
    <row r="2" spans="1:68" x14ac:dyDescent="0.3">
      <c r="A2" s="17" t="s">
        <v>132</v>
      </c>
      <c r="B2" s="17"/>
      <c r="C2" s="1">
        <f>+'NE payment schedule'!B16</f>
        <v>11187976.492254015</v>
      </c>
      <c r="D2" s="1">
        <f>+'NE payment schedule'!C16</f>
        <v>0</v>
      </c>
      <c r="E2" s="1">
        <f>+'NE payment schedule'!D16</f>
        <v>0</v>
      </c>
      <c r="F2" s="1">
        <f>+'NE payment schedule'!E16</f>
        <v>0</v>
      </c>
      <c r="G2" s="1">
        <f>+'NE payment schedule'!F16</f>
        <v>0</v>
      </c>
      <c r="H2" s="1">
        <f>+'NE payment schedule'!G16</f>
        <v>0</v>
      </c>
      <c r="I2" s="1"/>
      <c r="J2" s="1">
        <f>SUM(C2:H2)</f>
        <v>11187976.492254015</v>
      </c>
      <c r="K2" s="9"/>
      <c r="L2" s="1">
        <f>+'NE payment schedule'!H6*'NE payment schedule'!N2</f>
        <v>11187976.492254015</v>
      </c>
      <c r="M2" s="1">
        <f>J2-L2</f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x14ac:dyDescent="0.3">
      <c r="A3" s="17" t="s">
        <v>133</v>
      </c>
      <c r="B3" s="17"/>
      <c r="C3" s="13">
        <f>+'NE payment schedule'!B18</f>
        <v>85798.455473182243</v>
      </c>
      <c r="D3" s="13">
        <f>+'NE payment schedule'!C18</f>
        <v>0</v>
      </c>
      <c r="E3" s="13">
        <f>+'NE payment schedule'!D18</f>
        <v>0</v>
      </c>
      <c r="F3" s="13">
        <f>+'NE payment schedule'!E18</f>
        <v>0</v>
      </c>
      <c r="G3" s="13">
        <f>+'NE payment schedule'!F18</f>
        <v>0</v>
      </c>
      <c r="H3" s="13">
        <f>+'NE payment schedule'!G18</f>
        <v>0</v>
      </c>
      <c r="I3" s="1"/>
      <c r="J3" s="1">
        <f>SUM(C3:H3)</f>
        <v>85798.455473182243</v>
      </c>
      <c r="K3" s="9"/>
      <c r="L3" s="1">
        <f>+'NE payment schedule'!J8*'NE payment schedule'!N3</f>
        <v>85798.455473182243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x14ac:dyDescent="0.3">
      <c r="A4" s="17" t="s">
        <v>131</v>
      </c>
      <c r="B4" s="17"/>
      <c r="C4" s="1">
        <f>SUM(C2:C3)</f>
        <v>11273774.947727198</v>
      </c>
      <c r="D4" s="1">
        <f t="shared" ref="D4:H4" si="0">SUM(D2:D3)</f>
        <v>0</v>
      </c>
      <c r="E4" s="1">
        <f t="shared" si="0"/>
        <v>0</v>
      </c>
      <c r="F4" s="1">
        <f t="shared" si="0"/>
        <v>0</v>
      </c>
      <c r="G4" s="1">
        <f t="shared" si="0"/>
        <v>0</v>
      </c>
      <c r="H4" s="1">
        <f t="shared" si="0"/>
        <v>0</v>
      </c>
      <c r="I4" s="1"/>
      <c r="J4" s="1">
        <f>SUM(C4:H4)</f>
        <v>11273774.947727198</v>
      </c>
      <c r="K4" s="9"/>
      <c r="L4" s="1">
        <f>+('NE payment schedule'!J6*'NE payment schedule'!N2)+('NE payment schedule'!J8*'NE payment schedule'!N3)</f>
        <v>11273774.947727198</v>
      </c>
      <c r="M4" s="1">
        <f t="shared" ref="M4:M6" si="1">J4-L4</f>
        <v>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x14ac:dyDescent="0.3">
      <c r="A5" s="17" t="s">
        <v>1</v>
      </c>
      <c r="B5" s="17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1"/>
      <c r="J5" s="1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x14ac:dyDescent="0.3">
      <c r="A6" s="17" t="s">
        <v>2</v>
      </c>
      <c r="B6" s="17"/>
      <c r="C6" s="1">
        <f>+C4*C5</f>
        <v>1691066.2421590795</v>
      </c>
      <c r="D6" s="1">
        <f t="shared" ref="D6:H6" si="2">+D4*D5</f>
        <v>0</v>
      </c>
      <c r="E6" s="1">
        <f t="shared" si="2"/>
        <v>0</v>
      </c>
      <c r="F6" s="1">
        <f t="shared" si="2"/>
        <v>0</v>
      </c>
      <c r="G6" s="1">
        <f t="shared" si="2"/>
        <v>0</v>
      </c>
      <c r="H6" s="1">
        <f t="shared" si="2"/>
        <v>0</v>
      </c>
      <c r="I6" s="1"/>
      <c r="J6" s="1">
        <f>SUM(C6:H6)</f>
        <v>1691066.2421590795</v>
      </c>
      <c r="K6" s="9"/>
      <c r="L6" s="1">
        <f>+L4*0.15</f>
        <v>1691066.2421590795</v>
      </c>
      <c r="M6" s="1">
        <f t="shared" si="1"/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x14ac:dyDescent="0.3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1"/>
      <c r="J7" s="1" t="s">
        <v>114</v>
      </c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ht="28.2" x14ac:dyDescent="0.3">
      <c r="A8" s="4" t="s">
        <v>4</v>
      </c>
      <c r="B8" s="5">
        <v>7.1304102642705302E-3</v>
      </c>
      <c r="C8" s="1">
        <f>+$C6*$B$8</f>
        <v>12057.996090652494</v>
      </c>
      <c r="D8" s="1">
        <f>+D$6*$B$8</f>
        <v>0</v>
      </c>
      <c r="E8" s="1">
        <f t="shared" ref="E8:H8" si="3">+E$6*$B$8</f>
        <v>0</v>
      </c>
      <c r="F8" s="1">
        <f t="shared" si="3"/>
        <v>0</v>
      </c>
      <c r="G8" s="1">
        <f t="shared" si="3"/>
        <v>0</v>
      </c>
      <c r="H8" s="1">
        <f t="shared" si="3"/>
        <v>0</v>
      </c>
      <c r="I8" s="1"/>
      <c r="J8" s="1">
        <f t="shared" ref="J8:J39" si="4">SUM(C8:H8)</f>
        <v>12057.996090652494</v>
      </c>
      <c r="K8" s="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ht="28.2" x14ac:dyDescent="0.3">
      <c r="A9" s="4" t="s">
        <v>5</v>
      </c>
      <c r="B9" s="5">
        <v>2.4063398000893502E-3</v>
      </c>
      <c r="C9" s="1">
        <f>+C$6*$B9</f>
        <v>4069.2800030949279</v>
      </c>
      <c r="D9" s="1">
        <f>+D$6*$B9</f>
        <v>0</v>
      </c>
      <c r="E9" s="1">
        <f t="shared" ref="E9:H10" si="5">+E$6*$B9</f>
        <v>0</v>
      </c>
      <c r="F9" s="1">
        <f t="shared" si="5"/>
        <v>0</v>
      </c>
      <c r="G9" s="1">
        <f t="shared" si="5"/>
        <v>0</v>
      </c>
      <c r="H9" s="1">
        <f t="shared" si="5"/>
        <v>0</v>
      </c>
      <c r="I9" s="1"/>
      <c r="J9" s="1">
        <f t="shared" si="4"/>
        <v>4069.2800030949279</v>
      </c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ht="28.2" x14ac:dyDescent="0.3">
      <c r="A10" s="4" t="s">
        <v>6</v>
      </c>
      <c r="B10" s="5">
        <v>1.1083127782198099E-4</v>
      </c>
      <c r="C10" s="1">
        <f>+C$6*$B10</f>
        <v>187.42303250010633</v>
      </c>
      <c r="D10" s="1">
        <f t="shared" ref="D10" si="6">+D$6*$B10</f>
        <v>0</v>
      </c>
      <c r="E10" s="1">
        <f t="shared" si="5"/>
        <v>0</v>
      </c>
      <c r="F10" s="1">
        <f t="shared" si="5"/>
        <v>0</v>
      </c>
      <c r="G10" s="1">
        <f t="shared" si="5"/>
        <v>0</v>
      </c>
      <c r="H10" s="1">
        <f t="shared" si="5"/>
        <v>0</v>
      </c>
      <c r="I10" s="1"/>
      <c r="J10" s="1">
        <f t="shared" si="4"/>
        <v>187.42303250010633</v>
      </c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ht="28.2" x14ac:dyDescent="0.3">
      <c r="A11" s="4" t="s">
        <v>7</v>
      </c>
      <c r="B11" s="5">
        <v>1.836746057217E-4</v>
      </c>
      <c r="C11" s="1">
        <f t="shared" ref="C11:H74" si="7">+C$6*$B11</f>
        <v>310.60592527784581</v>
      </c>
      <c r="D11" s="1">
        <f t="shared" si="7"/>
        <v>0</v>
      </c>
      <c r="E11" s="1">
        <f t="shared" si="7"/>
        <v>0</v>
      </c>
      <c r="F11" s="1">
        <f t="shared" si="7"/>
        <v>0</v>
      </c>
      <c r="G11" s="1">
        <f t="shared" si="7"/>
        <v>0</v>
      </c>
      <c r="H11" s="1">
        <f t="shared" si="7"/>
        <v>0</v>
      </c>
      <c r="I11" s="1"/>
      <c r="J11" s="1">
        <f t="shared" si="4"/>
        <v>310.60592527784581</v>
      </c>
      <c r="K11" s="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ht="28.2" x14ac:dyDescent="0.3">
      <c r="A12" s="4" t="s">
        <v>8</v>
      </c>
      <c r="B12" s="5">
        <v>9.2482053818880201E-3</v>
      </c>
      <c r="C12" s="1">
        <f t="shared" si="7"/>
        <v>15639.327921864749</v>
      </c>
      <c r="D12" s="1">
        <f t="shared" ref="D12:H26" si="8">+D$6*$B12</f>
        <v>0</v>
      </c>
      <c r="E12" s="1">
        <f t="shared" si="8"/>
        <v>0</v>
      </c>
      <c r="F12" s="1">
        <f t="shared" si="8"/>
        <v>0</v>
      </c>
      <c r="G12" s="1">
        <f t="shared" si="8"/>
        <v>0</v>
      </c>
      <c r="H12" s="1">
        <f t="shared" si="8"/>
        <v>0</v>
      </c>
      <c r="I12" s="1"/>
      <c r="J12" s="1">
        <f t="shared" si="4"/>
        <v>15639.327921864749</v>
      </c>
      <c r="K12" s="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ht="28.2" x14ac:dyDescent="0.3">
      <c r="A13" s="4" t="s">
        <v>9</v>
      </c>
      <c r="B13" s="5">
        <v>2.4787880023259299E-2</v>
      </c>
      <c r="C13" s="1">
        <f t="shared" si="7"/>
        <v>41917.947122023223</v>
      </c>
      <c r="D13" s="1">
        <f t="shared" si="8"/>
        <v>0</v>
      </c>
      <c r="E13" s="1">
        <f t="shared" si="8"/>
        <v>0</v>
      </c>
      <c r="F13" s="1">
        <f t="shared" si="8"/>
        <v>0</v>
      </c>
      <c r="G13" s="1">
        <f t="shared" si="8"/>
        <v>0</v>
      </c>
      <c r="H13" s="1">
        <f t="shared" si="8"/>
        <v>0</v>
      </c>
      <c r="I13" s="1"/>
      <c r="J13" s="1">
        <f t="shared" si="4"/>
        <v>41917.947122023223</v>
      </c>
      <c r="K13" s="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ht="28.2" x14ac:dyDescent="0.3">
      <c r="A14" s="4" t="s">
        <v>10</v>
      </c>
      <c r="B14" s="5">
        <v>1.2364099690145901E-4</v>
      </c>
      <c r="C14" s="1">
        <f t="shared" si="7"/>
        <v>209.08511600695269</v>
      </c>
      <c r="D14" s="1">
        <f t="shared" si="8"/>
        <v>0</v>
      </c>
      <c r="E14" s="1">
        <f t="shared" si="8"/>
        <v>0</v>
      </c>
      <c r="F14" s="1">
        <f t="shared" si="8"/>
        <v>0</v>
      </c>
      <c r="G14" s="1">
        <f t="shared" si="8"/>
        <v>0</v>
      </c>
      <c r="H14" s="1">
        <f t="shared" si="8"/>
        <v>0</v>
      </c>
      <c r="I14" s="1"/>
      <c r="J14" s="1">
        <f t="shared" si="4"/>
        <v>209.08511600695269</v>
      </c>
      <c r="K14" s="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ht="28.2" x14ac:dyDescent="0.3">
      <c r="A15" s="4" t="s">
        <v>11</v>
      </c>
      <c r="B15" s="5">
        <v>2.5334075071464001E-3</v>
      </c>
      <c r="C15" s="1">
        <f t="shared" si="7"/>
        <v>4284.1599129676642</v>
      </c>
      <c r="D15" s="1">
        <f t="shared" si="8"/>
        <v>0</v>
      </c>
      <c r="E15" s="1">
        <f t="shared" si="8"/>
        <v>0</v>
      </c>
      <c r="F15" s="1">
        <f t="shared" si="8"/>
        <v>0</v>
      </c>
      <c r="G15" s="1">
        <f t="shared" si="8"/>
        <v>0</v>
      </c>
      <c r="H15" s="1">
        <f t="shared" si="8"/>
        <v>0</v>
      </c>
      <c r="I15" s="1"/>
      <c r="J15" s="1">
        <f t="shared" si="4"/>
        <v>4284.1599129676642</v>
      </c>
      <c r="K15" s="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ht="28.2" x14ac:dyDescent="0.3">
      <c r="A16" s="4" t="s">
        <v>12</v>
      </c>
      <c r="B16" s="5">
        <v>7.4925336201690697E-3</v>
      </c>
      <c r="C16" s="1">
        <f t="shared" si="7"/>
        <v>12670.370673309873</v>
      </c>
      <c r="D16" s="1">
        <f t="shared" si="8"/>
        <v>0</v>
      </c>
      <c r="E16" s="1">
        <f t="shared" si="8"/>
        <v>0</v>
      </c>
      <c r="F16" s="1">
        <f t="shared" si="8"/>
        <v>0</v>
      </c>
      <c r="G16" s="1">
        <f t="shared" si="8"/>
        <v>0</v>
      </c>
      <c r="H16" s="1">
        <f t="shared" si="8"/>
        <v>0</v>
      </c>
      <c r="I16" s="1"/>
      <c r="J16" s="1">
        <f t="shared" si="4"/>
        <v>12670.370673309873</v>
      </c>
      <c r="K16" s="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ht="28.2" x14ac:dyDescent="0.3">
      <c r="A17" s="4" t="s">
        <v>13</v>
      </c>
      <c r="B17" s="5">
        <v>9.0284743338281805E-4</v>
      </c>
      <c r="C17" s="1">
        <f t="shared" si="7"/>
        <v>1526.7748164136519</v>
      </c>
      <c r="D17" s="1">
        <f t="shared" si="8"/>
        <v>0</v>
      </c>
      <c r="E17" s="1">
        <f t="shared" si="8"/>
        <v>0</v>
      </c>
      <c r="F17" s="1">
        <f t="shared" si="8"/>
        <v>0</v>
      </c>
      <c r="G17" s="1">
        <f t="shared" si="8"/>
        <v>0</v>
      </c>
      <c r="H17" s="1">
        <f t="shared" si="8"/>
        <v>0</v>
      </c>
      <c r="I17" s="1"/>
      <c r="J17" s="1">
        <f t="shared" si="4"/>
        <v>1526.7748164136519</v>
      </c>
      <c r="K17" s="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ht="28.2" x14ac:dyDescent="0.3">
      <c r="A18" s="4" t="s">
        <v>14</v>
      </c>
      <c r="B18" s="5">
        <v>1.37513535382556E-3</v>
      </c>
      <c r="C18" s="1">
        <f t="shared" si="7"/>
        <v>2325.4449752538858</v>
      </c>
      <c r="D18" s="1">
        <f t="shared" si="8"/>
        <v>0</v>
      </c>
      <c r="E18" s="1">
        <f t="shared" si="8"/>
        <v>0</v>
      </c>
      <c r="F18" s="1">
        <f t="shared" si="8"/>
        <v>0</v>
      </c>
      <c r="G18" s="1">
        <f t="shared" si="8"/>
        <v>0</v>
      </c>
      <c r="H18" s="1">
        <f t="shared" si="8"/>
        <v>0</v>
      </c>
      <c r="I18" s="1"/>
      <c r="J18" s="1">
        <f t="shared" si="4"/>
        <v>2325.4449752538858</v>
      </c>
      <c r="K18" s="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ht="28.2" x14ac:dyDescent="0.3">
      <c r="A19" s="4" t="s">
        <v>15</v>
      </c>
      <c r="B19" s="5">
        <v>9.6303203315125808E-3</v>
      </c>
      <c r="C19" s="1">
        <f t="shared" si="7"/>
        <v>16285.50961379916</v>
      </c>
      <c r="D19" s="1">
        <f t="shared" si="8"/>
        <v>0</v>
      </c>
      <c r="E19" s="1">
        <f t="shared" si="8"/>
        <v>0</v>
      </c>
      <c r="F19" s="1">
        <f t="shared" si="8"/>
        <v>0</v>
      </c>
      <c r="G19" s="1">
        <f t="shared" si="8"/>
        <v>0</v>
      </c>
      <c r="H19" s="1">
        <f t="shared" si="8"/>
        <v>0</v>
      </c>
      <c r="I19" s="1"/>
      <c r="J19" s="1">
        <f t="shared" si="4"/>
        <v>16285.50961379916</v>
      </c>
      <c r="K19" s="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ht="28.2" x14ac:dyDescent="0.3">
      <c r="A20" s="4" t="s">
        <v>16</v>
      </c>
      <c r="B20" s="5">
        <v>3.3656617699419698E-3</v>
      </c>
      <c r="C20" s="1">
        <f t="shared" si="7"/>
        <v>5691.5570016742431</v>
      </c>
      <c r="D20" s="1">
        <f t="shared" si="8"/>
        <v>0</v>
      </c>
      <c r="E20" s="1">
        <f t="shared" si="8"/>
        <v>0</v>
      </c>
      <c r="F20" s="1">
        <f t="shared" si="8"/>
        <v>0</v>
      </c>
      <c r="G20" s="1">
        <f t="shared" si="8"/>
        <v>0</v>
      </c>
      <c r="H20" s="1">
        <f t="shared" si="8"/>
        <v>0</v>
      </c>
      <c r="I20" s="1"/>
      <c r="J20" s="1">
        <f t="shared" si="4"/>
        <v>5691.5570016742431</v>
      </c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ht="28.2" x14ac:dyDescent="0.3">
      <c r="A21" s="4" t="s">
        <v>17</v>
      </c>
      <c r="B21" s="5">
        <v>2.8998056717082798E-3</v>
      </c>
      <c r="C21" s="1">
        <f t="shared" si="7"/>
        <v>4903.7634802473058</v>
      </c>
      <c r="D21" s="1">
        <f t="shared" si="8"/>
        <v>0</v>
      </c>
      <c r="E21" s="1">
        <f t="shared" si="8"/>
        <v>0</v>
      </c>
      <c r="F21" s="1">
        <f t="shared" si="8"/>
        <v>0</v>
      </c>
      <c r="G21" s="1">
        <f t="shared" si="8"/>
        <v>0</v>
      </c>
      <c r="H21" s="1">
        <f t="shared" si="8"/>
        <v>0</v>
      </c>
      <c r="I21" s="1"/>
      <c r="J21" s="1">
        <f t="shared" si="4"/>
        <v>4903.7634802473058</v>
      </c>
      <c r="K21" s="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ht="28.2" x14ac:dyDescent="0.3">
      <c r="A22" s="4" t="s">
        <v>18</v>
      </c>
      <c r="B22" s="5">
        <v>1.2356339343684899E-2</v>
      </c>
      <c r="C22" s="1">
        <f t="shared" si="7"/>
        <v>20895.388340767611</v>
      </c>
      <c r="D22" s="1">
        <f t="shared" si="8"/>
        <v>0</v>
      </c>
      <c r="E22" s="1">
        <f t="shared" si="8"/>
        <v>0</v>
      </c>
      <c r="F22" s="1">
        <f t="shared" si="8"/>
        <v>0</v>
      </c>
      <c r="G22" s="1">
        <f t="shared" si="8"/>
        <v>0</v>
      </c>
      <c r="H22" s="1">
        <f t="shared" si="8"/>
        <v>0</v>
      </c>
      <c r="I22" s="1"/>
      <c r="J22" s="1">
        <f t="shared" si="4"/>
        <v>20895.388340767611</v>
      </c>
      <c r="K22" s="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ht="28.2" x14ac:dyDescent="0.3">
      <c r="A23" s="4" t="s">
        <v>19</v>
      </c>
      <c r="B23" s="5">
        <v>3.5025880093636701E-3</v>
      </c>
      <c r="C23" s="1">
        <f t="shared" si="7"/>
        <v>5923.1083428260727</v>
      </c>
      <c r="D23" s="1">
        <f t="shared" si="8"/>
        <v>0</v>
      </c>
      <c r="E23" s="1">
        <f t="shared" si="8"/>
        <v>0</v>
      </c>
      <c r="F23" s="1">
        <f t="shared" si="8"/>
        <v>0</v>
      </c>
      <c r="G23" s="1">
        <f t="shared" si="8"/>
        <v>0</v>
      </c>
      <c r="H23" s="1">
        <f t="shared" si="8"/>
        <v>0</v>
      </c>
      <c r="I23" s="1"/>
      <c r="J23" s="1">
        <f t="shared" si="4"/>
        <v>5923.1083428260727</v>
      </c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ht="28.2" x14ac:dyDescent="0.3">
      <c r="A24" s="4" t="s">
        <v>20</v>
      </c>
      <c r="B24" s="5">
        <v>1.7078988139847199E-3</v>
      </c>
      <c r="C24" s="1">
        <f t="shared" si="7"/>
        <v>2888.1700293530889</v>
      </c>
      <c r="D24" s="1">
        <f t="shared" si="8"/>
        <v>0</v>
      </c>
      <c r="E24" s="1">
        <f t="shared" si="8"/>
        <v>0</v>
      </c>
      <c r="F24" s="1">
        <f t="shared" si="8"/>
        <v>0</v>
      </c>
      <c r="G24" s="1">
        <f t="shared" si="8"/>
        <v>0</v>
      </c>
      <c r="H24" s="1">
        <f t="shared" si="8"/>
        <v>0</v>
      </c>
      <c r="I24" s="1"/>
      <c r="J24" s="1">
        <f t="shared" si="4"/>
        <v>2888.1700293530889</v>
      </c>
      <c r="K24" s="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ht="28.2" x14ac:dyDescent="0.3">
      <c r="A25" s="4" t="s">
        <v>21</v>
      </c>
      <c r="B25" s="5">
        <v>3.08216155778498E-3</v>
      </c>
      <c r="C25" s="1">
        <f t="shared" si="7"/>
        <v>5212.1393632506206</v>
      </c>
      <c r="D25" s="1">
        <f t="shared" si="8"/>
        <v>0</v>
      </c>
      <c r="E25" s="1">
        <f t="shared" si="8"/>
        <v>0</v>
      </c>
      <c r="F25" s="1">
        <f t="shared" si="8"/>
        <v>0</v>
      </c>
      <c r="G25" s="1">
        <f t="shared" si="8"/>
        <v>0</v>
      </c>
      <c r="H25" s="1">
        <f t="shared" si="8"/>
        <v>0</v>
      </c>
      <c r="I25" s="1"/>
      <c r="J25" s="1">
        <f t="shared" si="4"/>
        <v>5212.1393632506206</v>
      </c>
      <c r="K25" s="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ht="28.2" x14ac:dyDescent="0.3">
      <c r="A26" s="4" t="s">
        <v>22</v>
      </c>
      <c r="B26" s="5">
        <v>7.4082630227805396E-3</v>
      </c>
      <c r="C26" s="1">
        <f t="shared" si="7"/>
        <v>12527.86351085955</v>
      </c>
      <c r="D26" s="1">
        <f t="shared" si="8"/>
        <v>0</v>
      </c>
      <c r="E26" s="1">
        <f t="shared" si="8"/>
        <v>0</v>
      </c>
      <c r="F26" s="1">
        <f t="shared" si="8"/>
        <v>0</v>
      </c>
      <c r="G26" s="1">
        <f t="shared" si="8"/>
        <v>0</v>
      </c>
      <c r="H26" s="1">
        <f t="shared" si="8"/>
        <v>0</v>
      </c>
      <c r="I26" s="1"/>
      <c r="J26" s="1">
        <f t="shared" si="4"/>
        <v>12527.86351085955</v>
      </c>
      <c r="K26" s="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ht="28.2" x14ac:dyDescent="0.3">
      <c r="A27" s="4" t="s">
        <v>23</v>
      </c>
      <c r="B27" s="5">
        <v>1.7729719908163299E-3</v>
      </c>
      <c r="C27" s="1">
        <f t="shared" si="7"/>
        <v>2998.2130819630734</v>
      </c>
      <c r="D27" s="1">
        <f t="shared" ref="D27:H41" si="9">+D$6*$B27</f>
        <v>0</v>
      </c>
      <c r="E27" s="1">
        <f t="shared" si="9"/>
        <v>0</v>
      </c>
      <c r="F27" s="1">
        <f t="shared" si="9"/>
        <v>0</v>
      </c>
      <c r="G27" s="1">
        <f t="shared" si="9"/>
        <v>0</v>
      </c>
      <c r="H27" s="1">
        <f t="shared" si="9"/>
        <v>0</v>
      </c>
      <c r="I27" s="1"/>
      <c r="J27" s="1">
        <f t="shared" si="4"/>
        <v>2998.2130819630734</v>
      </c>
      <c r="K27" s="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ht="28.2" x14ac:dyDescent="0.3">
      <c r="A28" s="4" t="s">
        <v>24</v>
      </c>
      <c r="B28" s="5">
        <v>2.6704759133699802E-3</v>
      </c>
      <c r="C28" s="1">
        <f t="shared" si="7"/>
        <v>4515.951667598908</v>
      </c>
      <c r="D28" s="1">
        <f t="shared" si="9"/>
        <v>0</v>
      </c>
      <c r="E28" s="1">
        <f t="shared" si="9"/>
        <v>0</v>
      </c>
      <c r="F28" s="1">
        <f t="shared" si="9"/>
        <v>0</v>
      </c>
      <c r="G28" s="1">
        <f t="shared" si="9"/>
        <v>0</v>
      </c>
      <c r="H28" s="1">
        <f t="shared" si="9"/>
        <v>0</v>
      </c>
      <c r="I28" s="1"/>
      <c r="J28" s="1">
        <f t="shared" si="4"/>
        <v>4515.951667598908</v>
      </c>
      <c r="K28" s="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ht="28.2" x14ac:dyDescent="0.3">
      <c r="A29" s="4" t="s">
        <v>25</v>
      </c>
      <c r="B29" s="5">
        <v>7.2912940609602796E-3</v>
      </c>
      <c r="C29" s="1">
        <f t="shared" si="7"/>
        <v>12330.061248144915</v>
      </c>
      <c r="D29" s="1">
        <f t="shared" si="9"/>
        <v>0</v>
      </c>
      <c r="E29" s="1">
        <f t="shared" si="9"/>
        <v>0</v>
      </c>
      <c r="F29" s="1">
        <f t="shared" si="9"/>
        <v>0</v>
      </c>
      <c r="G29" s="1">
        <f t="shared" si="9"/>
        <v>0</v>
      </c>
      <c r="H29" s="1">
        <f t="shared" si="9"/>
        <v>0</v>
      </c>
      <c r="I29" s="1"/>
      <c r="J29" s="1">
        <f t="shared" si="4"/>
        <v>12330.061248144915</v>
      </c>
      <c r="K29" s="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ht="28.2" x14ac:dyDescent="0.3">
      <c r="A30" s="4" t="s">
        <v>26</v>
      </c>
      <c r="B30" s="5">
        <v>4.0198839783593104E-3</v>
      </c>
      <c r="C30" s="1">
        <f t="shared" si="7"/>
        <v>6797.8900931995695</v>
      </c>
      <c r="D30" s="1">
        <f t="shared" si="9"/>
        <v>0</v>
      </c>
      <c r="E30" s="1">
        <f t="shared" si="9"/>
        <v>0</v>
      </c>
      <c r="F30" s="1">
        <f t="shared" si="9"/>
        <v>0</v>
      </c>
      <c r="G30" s="1">
        <f t="shared" si="9"/>
        <v>0</v>
      </c>
      <c r="H30" s="1">
        <f t="shared" si="9"/>
        <v>0</v>
      </c>
      <c r="I30" s="1"/>
      <c r="J30" s="1">
        <f t="shared" si="4"/>
        <v>6797.8900931995695</v>
      </c>
      <c r="K30" s="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ht="28.2" x14ac:dyDescent="0.3">
      <c r="A31" s="4" t="s">
        <v>27</v>
      </c>
      <c r="B31" s="5">
        <v>4.8481379614882603E-3</v>
      </c>
      <c r="C31" s="1">
        <f t="shared" si="7"/>
        <v>8198.5224440027323</v>
      </c>
      <c r="D31" s="1">
        <f t="shared" si="9"/>
        <v>0</v>
      </c>
      <c r="E31" s="1">
        <f t="shared" si="9"/>
        <v>0</v>
      </c>
      <c r="F31" s="1">
        <f t="shared" si="9"/>
        <v>0</v>
      </c>
      <c r="G31" s="1">
        <f t="shared" si="9"/>
        <v>0</v>
      </c>
      <c r="H31" s="1">
        <f t="shared" si="9"/>
        <v>0</v>
      </c>
      <c r="I31" s="1"/>
      <c r="J31" s="1">
        <f t="shared" si="4"/>
        <v>8198.5224440027323</v>
      </c>
      <c r="K31" s="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ht="28.2" x14ac:dyDescent="0.3">
      <c r="A32" s="4" t="s">
        <v>28</v>
      </c>
      <c r="B32" s="5">
        <v>3.94091767337185E-3</v>
      </c>
      <c r="C32" s="1">
        <f t="shared" si="7"/>
        <v>6664.3528405672369</v>
      </c>
      <c r="D32" s="1">
        <f t="shared" si="9"/>
        <v>0</v>
      </c>
      <c r="E32" s="1">
        <f t="shared" si="9"/>
        <v>0</v>
      </c>
      <c r="F32" s="1">
        <f t="shared" si="9"/>
        <v>0</v>
      </c>
      <c r="G32" s="1">
        <f t="shared" si="9"/>
        <v>0</v>
      </c>
      <c r="H32" s="1">
        <f t="shared" si="9"/>
        <v>0</v>
      </c>
      <c r="I32" s="1"/>
      <c r="J32" s="1">
        <f t="shared" si="4"/>
        <v>6664.3528405672369</v>
      </c>
      <c r="K32" s="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10" ht="28.2" x14ac:dyDescent="0.3">
      <c r="A33" s="4" t="s">
        <v>29</v>
      </c>
      <c r="B33" s="5">
        <v>6.5772931635053799E-3</v>
      </c>
      <c r="C33" s="1">
        <f t="shared" si="7"/>
        <v>11122.638433587646</v>
      </c>
      <c r="D33" s="1">
        <f t="shared" si="9"/>
        <v>0</v>
      </c>
      <c r="E33" s="1">
        <f t="shared" si="9"/>
        <v>0</v>
      </c>
      <c r="F33" s="1">
        <f t="shared" si="9"/>
        <v>0</v>
      </c>
      <c r="G33" s="1">
        <f t="shared" si="9"/>
        <v>0</v>
      </c>
      <c r="H33" s="1">
        <f t="shared" si="9"/>
        <v>0</v>
      </c>
      <c r="J33" s="1">
        <f t="shared" si="4"/>
        <v>11122.638433587646</v>
      </c>
    </row>
    <row r="34" spans="1:10" ht="28.2" x14ac:dyDescent="0.3">
      <c r="A34" s="4" t="s">
        <v>30</v>
      </c>
      <c r="B34" s="5">
        <v>7.54031637251031E-3</v>
      </c>
      <c r="C34" s="1">
        <f t="shared" si="7"/>
        <v>12751.174472751592</v>
      </c>
      <c r="D34" s="1">
        <f t="shared" si="9"/>
        <v>0</v>
      </c>
      <c r="E34" s="1">
        <f t="shared" si="9"/>
        <v>0</v>
      </c>
      <c r="F34" s="1">
        <f t="shared" si="9"/>
        <v>0</v>
      </c>
      <c r="G34" s="1">
        <f t="shared" si="9"/>
        <v>0</v>
      </c>
      <c r="H34" s="1">
        <f t="shared" si="9"/>
        <v>0</v>
      </c>
      <c r="J34" s="1">
        <f t="shared" si="4"/>
        <v>12751.174472751592</v>
      </c>
    </row>
    <row r="35" spans="1:10" ht="28.2" x14ac:dyDescent="0.3">
      <c r="A35" s="4" t="s">
        <v>31</v>
      </c>
      <c r="B35" s="5">
        <v>1.5000558519439101E-3</v>
      </c>
      <c r="C35" s="1">
        <f t="shared" si="7"/>
        <v>2536.6938125755246</v>
      </c>
      <c r="D35" s="1">
        <f t="shared" si="9"/>
        <v>0</v>
      </c>
      <c r="E35" s="1">
        <f t="shared" si="9"/>
        <v>0</v>
      </c>
      <c r="F35" s="1">
        <f t="shared" si="9"/>
        <v>0</v>
      </c>
      <c r="G35" s="1">
        <f t="shared" si="9"/>
        <v>0</v>
      </c>
      <c r="H35" s="1">
        <f t="shared" si="9"/>
        <v>0</v>
      </c>
      <c r="J35" s="1">
        <f t="shared" si="4"/>
        <v>2536.6938125755246</v>
      </c>
    </row>
    <row r="36" spans="1:10" ht="28.2" x14ac:dyDescent="0.3">
      <c r="A36" s="4" t="s">
        <v>32</v>
      </c>
      <c r="B36" s="5">
        <v>2.1445714994055101E-3</v>
      </c>
      <c r="C36" s="1">
        <f t="shared" si="7"/>
        <v>3626.6124665411385</v>
      </c>
      <c r="D36" s="1">
        <f t="shared" si="9"/>
        <v>0</v>
      </c>
      <c r="E36" s="1">
        <f t="shared" si="9"/>
        <v>0</v>
      </c>
      <c r="F36" s="1">
        <f t="shared" si="9"/>
        <v>0</v>
      </c>
      <c r="G36" s="1">
        <f t="shared" si="9"/>
        <v>0</v>
      </c>
      <c r="H36" s="1">
        <f t="shared" si="9"/>
        <v>0</v>
      </c>
      <c r="J36" s="1">
        <f t="shared" si="4"/>
        <v>3626.6124665411385</v>
      </c>
    </row>
    <row r="37" spans="1:10" ht="28.2" x14ac:dyDescent="0.3">
      <c r="A37" s="4" t="s">
        <v>33</v>
      </c>
      <c r="B37" s="5">
        <v>1.83179963297238E-2</v>
      </c>
      <c r="C37" s="1">
        <f t="shared" si="7"/>
        <v>30976.945217189837</v>
      </c>
      <c r="D37" s="1">
        <f t="shared" si="9"/>
        <v>0</v>
      </c>
      <c r="E37" s="1">
        <f t="shared" si="9"/>
        <v>0</v>
      </c>
      <c r="F37" s="1">
        <f t="shared" si="9"/>
        <v>0</v>
      </c>
      <c r="G37" s="1">
        <f t="shared" si="9"/>
        <v>0</v>
      </c>
      <c r="H37" s="1">
        <f t="shared" si="9"/>
        <v>0</v>
      </c>
      <c r="J37" s="1">
        <f t="shared" si="4"/>
        <v>30976.945217189837</v>
      </c>
    </row>
    <row r="38" spans="1:10" ht="28.2" x14ac:dyDescent="0.3">
      <c r="A38" s="4" t="s">
        <v>34</v>
      </c>
      <c r="B38" s="5">
        <v>0.14911911145474199</v>
      </c>
      <c r="C38" s="1">
        <f t="shared" si="7"/>
        <v>252170.29544187148</v>
      </c>
      <c r="D38" s="1">
        <f t="shared" si="9"/>
        <v>0</v>
      </c>
      <c r="E38" s="1">
        <f t="shared" si="9"/>
        <v>0</v>
      </c>
      <c r="F38" s="1">
        <f t="shared" si="9"/>
        <v>0</v>
      </c>
      <c r="G38" s="1">
        <f t="shared" si="9"/>
        <v>0</v>
      </c>
      <c r="H38" s="1">
        <f t="shared" si="9"/>
        <v>0</v>
      </c>
      <c r="J38" s="1">
        <f t="shared" si="4"/>
        <v>252170.29544187148</v>
      </c>
    </row>
    <row r="39" spans="1:10" ht="28.2" x14ac:dyDescent="0.3">
      <c r="A39" s="4" t="s">
        <v>35</v>
      </c>
      <c r="B39" s="5">
        <v>1.5136303303714201E-3</v>
      </c>
      <c r="C39" s="1">
        <f t="shared" si="7"/>
        <v>2559.6491547992032</v>
      </c>
      <c r="D39" s="1">
        <f t="shared" si="9"/>
        <v>0</v>
      </c>
      <c r="E39" s="1">
        <f t="shared" si="9"/>
        <v>0</v>
      </c>
      <c r="F39" s="1">
        <f t="shared" si="9"/>
        <v>0</v>
      </c>
      <c r="G39" s="1">
        <f t="shared" si="9"/>
        <v>0</v>
      </c>
      <c r="H39" s="1">
        <f t="shared" si="9"/>
        <v>0</v>
      </c>
      <c r="J39" s="1">
        <f t="shared" si="4"/>
        <v>2559.6491547992032</v>
      </c>
    </row>
    <row r="40" spans="1:10" ht="28.2" x14ac:dyDescent="0.3">
      <c r="A40" s="4" t="s">
        <v>36</v>
      </c>
      <c r="B40" s="5">
        <v>3.5414436670077399E-3</v>
      </c>
      <c r="C40" s="1">
        <f t="shared" si="7"/>
        <v>5988.815833784849</v>
      </c>
      <c r="D40" s="1">
        <f t="shared" si="9"/>
        <v>0</v>
      </c>
      <c r="E40" s="1">
        <f t="shared" si="9"/>
        <v>0</v>
      </c>
      <c r="F40" s="1">
        <f t="shared" si="9"/>
        <v>0</v>
      </c>
      <c r="G40" s="1">
        <f t="shared" si="9"/>
        <v>0</v>
      </c>
      <c r="H40" s="1">
        <f t="shared" si="9"/>
        <v>0</v>
      </c>
      <c r="J40" s="1">
        <f t="shared" ref="J40:J71" si="10">SUM(C40:H40)</f>
        <v>5988.815833784849</v>
      </c>
    </row>
    <row r="41" spans="1:10" ht="28.2" x14ac:dyDescent="0.3">
      <c r="A41" s="4" t="s">
        <v>37</v>
      </c>
      <c r="B41" s="5">
        <v>1.63016298717903E-3</v>
      </c>
      <c r="C41" s="1">
        <f t="shared" si="7"/>
        <v>2756.713596835662</v>
      </c>
      <c r="D41" s="1">
        <f t="shared" si="9"/>
        <v>0</v>
      </c>
      <c r="E41" s="1">
        <f t="shared" si="9"/>
        <v>0</v>
      </c>
      <c r="F41" s="1">
        <f t="shared" si="9"/>
        <v>0</v>
      </c>
      <c r="G41" s="1">
        <f t="shared" si="9"/>
        <v>0</v>
      </c>
      <c r="H41" s="1">
        <f t="shared" si="9"/>
        <v>0</v>
      </c>
      <c r="J41" s="1">
        <f t="shared" si="10"/>
        <v>2756.713596835662</v>
      </c>
    </row>
    <row r="42" spans="1:10" ht="28.2" x14ac:dyDescent="0.3">
      <c r="A42" s="4" t="s">
        <v>38</v>
      </c>
      <c r="B42" s="5">
        <v>1.47694639318363E-3</v>
      </c>
      <c r="C42" s="1">
        <f t="shared" si="7"/>
        <v>2497.6141869914477</v>
      </c>
      <c r="D42" s="1">
        <f t="shared" ref="D42:H56" si="11">+D$6*$B42</f>
        <v>0</v>
      </c>
      <c r="E42" s="1">
        <f t="shared" si="11"/>
        <v>0</v>
      </c>
      <c r="F42" s="1">
        <f t="shared" si="11"/>
        <v>0</v>
      </c>
      <c r="G42" s="1">
        <f t="shared" si="11"/>
        <v>0</v>
      </c>
      <c r="H42" s="1">
        <f t="shared" si="11"/>
        <v>0</v>
      </c>
      <c r="J42" s="1">
        <f t="shared" si="10"/>
        <v>2497.6141869914477</v>
      </c>
    </row>
    <row r="43" spans="1:10" ht="28.2" x14ac:dyDescent="0.3">
      <c r="A43" s="4" t="s">
        <v>39</v>
      </c>
      <c r="B43" s="5">
        <v>7.3264926001836398E-4</v>
      </c>
      <c r="C43" s="1">
        <f t="shared" si="7"/>
        <v>1238.9584309598852</v>
      </c>
      <c r="D43" s="1">
        <f t="shared" si="11"/>
        <v>0</v>
      </c>
      <c r="E43" s="1">
        <f t="shared" si="11"/>
        <v>0</v>
      </c>
      <c r="F43" s="1">
        <f t="shared" si="11"/>
        <v>0</v>
      </c>
      <c r="G43" s="1">
        <f t="shared" si="11"/>
        <v>0</v>
      </c>
      <c r="H43" s="1">
        <f t="shared" si="11"/>
        <v>0</v>
      </c>
      <c r="J43" s="1">
        <f t="shared" si="10"/>
        <v>1238.9584309598852</v>
      </c>
    </row>
    <row r="44" spans="1:10" ht="28.2" x14ac:dyDescent="0.3">
      <c r="A44" s="4" t="s">
        <v>40</v>
      </c>
      <c r="B44" s="5">
        <v>2.3154265814407E-3</v>
      </c>
      <c r="C44" s="1">
        <f t="shared" si="7"/>
        <v>3915.5397280721686</v>
      </c>
      <c r="D44" s="1">
        <f t="shared" si="11"/>
        <v>0</v>
      </c>
      <c r="E44" s="1">
        <f t="shared" si="11"/>
        <v>0</v>
      </c>
      <c r="F44" s="1">
        <f t="shared" si="11"/>
        <v>0</v>
      </c>
      <c r="G44" s="1">
        <f t="shared" si="11"/>
        <v>0</v>
      </c>
      <c r="H44" s="1">
        <f t="shared" si="11"/>
        <v>0</v>
      </c>
      <c r="J44" s="1">
        <f t="shared" si="10"/>
        <v>3915.5397280721686</v>
      </c>
    </row>
    <row r="45" spans="1:10" ht="28.2" x14ac:dyDescent="0.3">
      <c r="A45" s="4" t="s">
        <v>41</v>
      </c>
      <c r="B45" s="5">
        <v>5.3906513797547899E-3</v>
      </c>
      <c r="C45" s="1">
        <f t="shared" si="7"/>
        <v>9115.9485715515893</v>
      </c>
      <c r="D45" s="1">
        <f t="shared" si="11"/>
        <v>0</v>
      </c>
      <c r="E45" s="1">
        <f t="shared" si="11"/>
        <v>0</v>
      </c>
      <c r="F45" s="1">
        <f t="shared" si="11"/>
        <v>0</v>
      </c>
      <c r="G45" s="1">
        <f t="shared" si="11"/>
        <v>0</v>
      </c>
      <c r="H45" s="1">
        <f t="shared" si="11"/>
        <v>0</v>
      </c>
      <c r="J45" s="1">
        <f t="shared" si="10"/>
        <v>9115.9485715515893</v>
      </c>
    </row>
    <row r="46" spans="1:10" ht="28.2" x14ac:dyDescent="0.3">
      <c r="A46" s="4" t="s">
        <v>42</v>
      </c>
      <c r="B46" s="5">
        <v>1.13211836407896E-3</v>
      </c>
      <c r="C46" s="1">
        <f t="shared" si="7"/>
        <v>1914.4871476222916</v>
      </c>
      <c r="D46" s="1">
        <f t="shared" si="11"/>
        <v>0</v>
      </c>
      <c r="E46" s="1">
        <f t="shared" si="11"/>
        <v>0</v>
      </c>
      <c r="F46" s="1">
        <f t="shared" si="11"/>
        <v>0</v>
      </c>
      <c r="G46" s="1">
        <f t="shared" si="11"/>
        <v>0</v>
      </c>
      <c r="H46" s="1">
        <f t="shared" si="11"/>
        <v>0</v>
      </c>
      <c r="J46" s="1">
        <f t="shared" si="10"/>
        <v>1914.4871476222916</v>
      </c>
    </row>
    <row r="47" spans="1:10" ht="28.2" x14ac:dyDescent="0.3">
      <c r="A47" s="4" t="s">
        <v>43</v>
      </c>
      <c r="B47" s="5">
        <v>1.10447917687265E-3</v>
      </c>
      <c r="C47" s="1">
        <f t="shared" si="7"/>
        <v>1867.7474511769856</v>
      </c>
      <c r="D47" s="1">
        <f t="shared" si="11"/>
        <v>0</v>
      </c>
      <c r="E47" s="1">
        <f t="shared" si="11"/>
        <v>0</v>
      </c>
      <c r="F47" s="1">
        <f t="shared" si="11"/>
        <v>0</v>
      </c>
      <c r="G47" s="1">
        <f t="shared" si="11"/>
        <v>0</v>
      </c>
      <c r="H47" s="1">
        <f t="shared" si="11"/>
        <v>0</v>
      </c>
      <c r="J47" s="1">
        <f t="shared" si="10"/>
        <v>1867.7474511769856</v>
      </c>
    </row>
    <row r="48" spans="1:10" ht="28.2" x14ac:dyDescent="0.3">
      <c r="A48" s="4" t="s">
        <v>44</v>
      </c>
      <c r="B48" s="5">
        <v>5.2858107168257001E-4</v>
      </c>
      <c r="C48" s="1">
        <f t="shared" si="7"/>
        <v>893.86560656666268</v>
      </c>
      <c r="D48" s="1">
        <f t="shared" si="11"/>
        <v>0</v>
      </c>
      <c r="E48" s="1">
        <f t="shared" si="11"/>
        <v>0</v>
      </c>
      <c r="F48" s="1">
        <f t="shared" si="11"/>
        <v>0</v>
      </c>
      <c r="G48" s="1">
        <f t="shared" si="11"/>
        <v>0</v>
      </c>
      <c r="H48" s="1">
        <f t="shared" si="11"/>
        <v>0</v>
      </c>
      <c r="J48" s="1">
        <f t="shared" si="10"/>
        <v>893.86560656666268</v>
      </c>
    </row>
    <row r="49" spans="1:10" ht="28.2" x14ac:dyDescent="0.3">
      <c r="A49" s="4" t="s">
        <v>45</v>
      </c>
      <c r="B49" s="5">
        <v>1.50528611956195E-2</v>
      </c>
      <c r="C49" s="1">
        <f t="shared" si="7"/>
        <v>25455.385415818499</v>
      </c>
      <c r="D49" s="1">
        <f t="shared" si="11"/>
        <v>0</v>
      </c>
      <c r="E49" s="1">
        <f t="shared" si="11"/>
        <v>0</v>
      </c>
      <c r="F49" s="1">
        <f t="shared" si="11"/>
        <v>0</v>
      </c>
      <c r="G49" s="1">
        <f t="shared" si="11"/>
        <v>0</v>
      </c>
      <c r="H49" s="1">
        <f t="shared" si="11"/>
        <v>0</v>
      </c>
      <c r="J49" s="1">
        <f t="shared" si="10"/>
        <v>25455.385415818499</v>
      </c>
    </row>
    <row r="50" spans="1:10" ht="28.2" x14ac:dyDescent="0.3">
      <c r="A50" s="4" t="s">
        <v>46</v>
      </c>
      <c r="B50" s="5">
        <v>1.67075406026669E-4</v>
      </c>
      <c r="C50" s="1">
        <f t="shared" si="7"/>
        <v>282.53557902672156</v>
      </c>
      <c r="D50" s="1">
        <f t="shared" si="11"/>
        <v>0</v>
      </c>
      <c r="E50" s="1">
        <f t="shared" si="11"/>
        <v>0</v>
      </c>
      <c r="F50" s="1">
        <f t="shared" si="11"/>
        <v>0</v>
      </c>
      <c r="G50" s="1">
        <f t="shared" si="11"/>
        <v>0</v>
      </c>
      <c r="H50" s="1">
        <f t="shared" si="11"/>
        <v>0</v>
      </c>
      <c r="J50" s="1">
        <f t="shared" si="10"/>
        <v>282.53557902672156</v>
      </c>
    </row>
    <row r="51" spans="1:10" ht="28.2" x14ac:dyDescent="0.3">
      <c r="A51" s="4" t="s">
        <v>47</v>
      </c>
      <c r="B51" s="5">
        <v>1.0069968715165701E-3</v>
      </c>
      <c r="C51" s="1">
        <f t="shared" si="7"/>
        <v>1702.8984153814756</v>
      </c>
      <c r="D51" s="1">
        <f t="shared" si="11"/>
        <v>0</v>
      </c>
      <c r="E51" s="1">
        <f t="shared" si="11"/>
        <v>0</v>
      </c>
      <c r="F51" s="1">
        <f t="shared" si="11"/>
        <v>0</v>
      </c>
      <c r="G51" s="1">
        <f t="shared" si="11"/>
        <v>0</v>
      </c>
      <c r="H51" s="1">
        <f t="shared" si="11"/>
        <v>0</v>
      </c>
      <c r="J51" s="1">
        <f t="shared" si="10"/>
        <v>1702.8984153814756</v>
      </c>
    </row>
    <row r="52" spans="1:10" ht="28.2" x14ac:dyDescent="0.3">
      <c r="A52" s="4" t="s">
        <v>48</v>
      </c>
      <c r="B52" s="5">
        <v>1.30232143974693E-2</v>
      </c>
      <c r="C52" s="1">
        <f t="shared" si="7"/>
        <v>22023.11823196043</v>
      </c>
      <c r="D52" s="1">
        <f t="shared" si="11"/>
        <v>0</v>
      </c>
      <c r="E52" s="1">
        <f t="shared" si="11"/>
        <v>0</v>
      </c>
      <c r="F52" s="1">
        <f t="shared" si="11"/>
        <v>0</v>
      </c>
      <c r="G52" s="1">
        <f t="shared" si="11"/>
        <v>0</v>
      </c>
      <c r="H52" s="1">
        <f t="shared" si="11"/>
        <v>0</v>
      </c>
      <c r="J52" s="1">
        <f t="shared" si="10"/>
        <v>22023.11823196043</v>
      </c>
    </row>
    <row r="53" spans="1:10" ht="28.2" x14ac:dyDescent="0.3">
      <c r="A53" s="4" t="s">
        <v>49</v>
      </c>
      <c r="B53" s="5">
        <v>3.2855532282359801E-3</v>
      </c>
      <c r="C53" s="1">
        <f t="shared" si="7"/>
        <v>5556.0881510866511</v>
      </c>
      <c r="D53" s="1">
        <f t="shared" si="11"/>
        <v>0</v>
      </c>
      <c r="E53" s="1">
        <f t="shared" si="11"/>
        <v>0</v>
      </c>
      <c r="F53" s="1">
        <f t="shared" si="11"/>
        <v>0</v>
      </c>
      <c r="G53" s="1">
        <f t="shared" si="11"/>
        <v>0</v>
      </c>
      <c r="H53" s="1">
        <f t="shared" si="11"/>
        <v>0</v>
      </c>
      <c r="J53" s="1">
        <f t="shared" si="10"/>
        <v>5556.0881510866511</v>
      </c>
    </row>
    <row r="54" spans="1:10" ht="28.2" x14ac:dyDescent="0.3">
      <c r="A54" s="4" t="s">
        <v>50</v>
      </c>
      <c r="B54" s="5">
        <v>1.8311574312121701E-3</v>
      </c>
      <c r="C54" s="1">
        <f t="shared" si="7"/>
        <v>3096.6085160016378</v>
      </c>
      <c r="D54" s="1">
        <f t="shared" si="11"/>
        <v>0</v>
      </c>
      <c r="E54" s="1">
        <f t="shared" si="11"/>
        <v>0</v>
      </c>
      <c r="F54" s="1">
        <f t="shared" si="11"/>
        <v>0</v>
      </c>
      <c r="G54" s="1">
        <f t="shared" si="11"/>
        <v>0</v>
      </c>
      <c r="H54" s="1">
        <f t="shared" si="11"/>
        <v>0</v>
      </c>
      <c r="J54" s="1">
        <f t="shared" si="10"/>
        <v>3096.6085160016378</v>
      </c>
    </row>
    <row r="55" spans="1:10" ht="28.2" x14ac:dyDescent="0.3">
      <c r="A55" s="4" t="s">
        <v>51</v>
      </c>
      <c r="B55" s="5">
        <v>7.7381586353846002E-3</v>
      </c>
      <c r="C55" s="1">
        <f t="shared" si="7"/>
        <v>13085.738844770667</v>
      </c>
      <c r="D55" s="1">
        <f t="shared" si="11"/>
        <v>0</v>
      </c>
      <c r="E55" s="1">
        <f t="shared" si="11"/>
        <v>0</v>
      </c>
      <c r="F55" s="1">
        <f t="shared" si="11"/>
        <v>0</v>
      </c>
      <c r="G55" s="1">
        <f t="shared" si="11"/>
        <v>0</v>
      </c>
      <c r="H55" s="1">
        <f t="shared" si="11"/>
        <v>0</v>
      </c>
      <c r="J55" s="1">
        <f t="shared" si="10"/>
        <v>13085.738844770667</v>
      </c>
    </row>
    <row r="56" spans="1:10" ht="28.2" x14ac:dyDescent="0.3">
      <c r="A56" s="4" t="s">
        <v>52</v>
      </c>
      <c r="B56" s="5">
        <v>4.6420892425332201E-4</v>
      </c>
      <c r="C56" s="1">
        <f t="shared" si="7"/>
        <v>785.00804111377408</v>
      </c>
      <c r="D56" s="1">
        <f t="shared" si="11"/>
        <v>0</v>
      </c>
      <c r="E56" s="1">
        <f t="shared" si="11"/>
        <v>0</v>
      </c>
      <c r="F56" s="1">
        <f t="shared" si="11"/>
        <v>0</v>
      </c>
      <c r="G56" s="1">
        <f t="shared" si="11"/>
        <v>0</v>
      </c>
      <c r="H56" s="1">
        <f t="shared" si="11"/>
        <v>0</v>
      </c>
      <c r="J56" s="1">
        <f t="shared" si="10"/>
        <v>785.00804111377408</v>
      </c>
    </row>
    <row r="57" spans="1:10" ht="28.2" x14ac:dyDescent="0.3">
      <c r="A57" s="4" t="s">
        <v>53</v>
      </c>
      <c r="B57" s="5">
        <v>1.42872733582972E-3</v>
      </c>
      <c r="C57" s="1">
        <f t="shared" si="7"/>
        <v>2416.0725668715177</v>
      </c>
      <c r="D57" s="1">
        <f t="shared" ref="D57:H71" si="12">+D$6*$B57</f>
        <v>0</v>
      </c>
      <c r="E57" s="1">
        <f t="shared" si="12"/>
        <v>0</v>
      </c>
      <c r="F57" s="1">
        <f t="shared" si="12"/>
        <v>0</v>
      </c>
      <c r="G57" s="1">
        <f t="shared" si="12"/>
        <v>0</v>
      </c>
      <c r="H57" s="1">
        <f t="shared" si="12"/>
        <v>0</v>
      </c>
      <c r="J57" s="1">
        <f t="shared" si="10"/>
        <v>2416.0725668715177</v>
      </c>
    </row>
    <row r="58" spans="1:10" ht="28.2" x14ac:dyDescent="0.3">
      <c r="A58" s="4" t="s">
        <v>54</v>
      </c>
      <c r="B58" s="5">
        <v>4.3190862686684501E-3</v>
      </c>
      <c r="C58" s="1">
        <f t="shared" si="7"/>
        <v>7303.860985918036</v>
      </c>
      <c r="D58" s="1">
        <f t="shared" si="12"/>
        <v>0</v>
      </c>
      <c r="E58" s="1">
        <f t="shared" si="12"/>
        <v>0</v>
      </c>
      <c r="F58" s="1">
        <f t="shared" si="12"/>
        <v>0</v>
      </c>
      <c r="G58" s="1">
        <f t="shared" si="12"/>
        <v>0</v>
      </c>
      <c r="H58" s="1">
        <f t="shared" si="12"/>
        <v>0</v>
      </c>
      <c r="J58" s="1">
        <f t="shared" si="10"/>
        <v>7303.860985918036</v>
      </c>
    </row>
    <row r="59" spans="1:10" ht="28.2" x14ac:dyDescent="0.3">
      <c r="A59" s="4" t="s">
        <v>55</v>
      </c>
      <c r="B59" s="5">
        <v>1.9539111111777701E-4</v>
      </c>
      <c r="C59" s="1">
        <f>+C$6*$B59</f>
        <v>330.41931202922632</v>
      </c>
      <c r="D59" s="1">
        <f t="shared" si="12"/>
        <v>0</v>
      </c>
      <c r="E59" s="1">
        <f t="shared" si="12"/>
        <v>0</v>
      </c>
      <c r="F59" s="1">
        <f t="shared" si="12"/>
        <v>0</v>
      </c>
      <c r="G59" s="1">
        <f t="shared" si="12"/>
        <v>0</v>
      </c>
      <c r="H59" s="1">
        <f t="shared" si="12"/>
        <v>0</v>
      </c>
      <c r="J59" s="1">
        <f t="shared" si="10"/>
        <v>330.41931202922632</v>
      </c>
    </row>
    <row r="60" spans="1:10" ht="28.2" x14ac:dyDescent="0.3">
      <c r="A60" s="4" t="s">
        <v>56</v>
      </c>
      <c r="B60" s="5">
        <v>3.1175905052734502E-3</v>
      </c>
      <c r="C60" s="1">
        <f t="shared" si="7"/>
        <v>5272.0520603435998</v>
      </c>
      <c r="D60" s="1">
        <f t="shared" si="12"/>
        <v>0</v>
      </c>
      <c r="E60" s="1">
        <f t="shared" si="12"/>
        <v>0</v>
      </c>
      <c r="F60" s="1">
        <f t="shared" si="12"/>
        <v>0</v>
      </c>
      <c r="G60" s="1">
        <f t="shared" si="12"/>
        <v>0</v>
      </c>
      <c r="H60" s="1">
        <f t="shared" si="12"/>
        <v>0</v>
      </c>
      <c r="J60" s="1">
        <f t="shared" si="10"/>
        <v>5272.0520603435998</v>
      </c>
    </row>
    <row r="61" spans="1:10" ht="28.2" x14ac:dyDescent="0.3">
      <c r="A61" s="4" t="s">
        <v>57</v>
      </c>
      <c r="B61" s="5">
        <v>4.6215878092418297E-3</v>
      </c>
      <c r="C61" s="1">
        <f t="shared" si="7"/>
        <v>7815.4111293827937</v>
      </c>
      <c r="D61" s="1">
        <f t="shared" si="12"/>
        <v>0</v>
      </c>
      <c r="E61" s="1">
        <f t="shared" si="12"/>
        <v>0</v>
      </c>
      <c r="F61" s="1">
        <f t="shared" si="12"/>
        <v>0</v>
      </c>
      <c r="G61" s="1">
        <f t="shared" si="12"/>
        <v>0</v>
      </c>
      <c r="H61" s="1">
        <f t="shared" si="12"/>
        <v>0</v>
      </c>
      <c r="J61" s="1">
        <f t="shared" si="10"/>
        <v>7815.4111293827937</v>
      </c>
    </row>
    <row r="62" spans="1:10" ht="28.2" x14ac:dyDescent="0.3">
      <c r="A62" s="4" t="s">
        <v>58</v>
      </c>
      <c r="B62" s="5">
        <v>3.6742813852995901E-3</v>
      </c>
      <c r="C62" s="1">
        <f t="shared" si="7"/>
        <v>6213.4532148736353</v>
      </c>
      <c r="D62" s="1">
        <f t="shared" si="12"/>
        <v>0</v>
      </c>
      <c r="E62" s="1">
        <f t="shared" si="12"/>
        <v>0</v>
      </c>
      <c r="F62" s="1">
        <f t="shared" si="12"/>
        <v>0</v>
      </c>
      <c r="G62" s="1">
        <f t="shared" si="12"/>
        <v>0</v>
      </c>
      <c r="H62" s="1">
        <f t="shared" si="12"/>
        <v>0</v>
      </c>
      <c r="J62" s="1">
        <f t="shared" si="10"/>
        <v>6213.4532148736353</v>
      </c>
    </row>
    <row r="63" spans="1:10" ht="28.2" x14ac:dyDescent="0.3">
      <c r="A63" s="4" t="s">
        <v>59</v>
      </c>
      <c r="B63" s="5">
        <v>1.3128662946034E-2</v>
      </c>
      <c r="C63" s="1">
        <f t="shared" si="7"/>
        <v>22201.438712722866</v>
      </c>
      <c r="D63" s="1">
        <f t="shared" si="12"/>
        <v>0</v>
      </c>
      <c r="E63" s="1">
        <f t="shared" si="12"/>
        <v>0</v>
      </c>
      <c r="F63" s="1">
        <f t="shared" si="12"/>
        <v>0</v>
      </c>
      <c r="G63" s="1">
        <f t="shared" si="12"/>
        <v>0</v>
      </c>
      <c r="H63" s="1">
        <f t="shared" si="12"/>
        <v>0</v>
      </c>
      <c r="J63" s="1">
        <f t="shared" si="10"/>
        <v>22201.438712722866</v>
      </c>
    </row>
    <row r="64" spans="1:10" ht="28.2" x14ac:dyDescent="0.3">
      <c r="A64" s="4" t="s">
        <v>60</v>
      </c>
      <c r="B64" s="5">
        <v>3.2840874394855901E-3</v>
      </c>
      <c r="C64" s="1">
        <f t="shared" si="7"/>
        <v>5553.6094052127301</v>
      </c>
      <c r="D64" s="1">
        <f t="shared" si="12"/>
        <v>0</v>
      </c>
      <c r="E64" s="1">
        <f t="shared" si="12"/>
        <v>0</v>
      </c>
      <c r="F64" s="1">
        <f t="shared" si="12"/>
        <v>0</v>
      </c>
      <c r="G64" s="1">
        <f t="shared" si="12"/>
        <v>0</v>
      </c>
      <c r="H64" s="1">
        <f t="shared" si="12"/>
        <v>0</v>
      </c>
      <c r="J64" s="1">
        <f t="shared" si="10"/>
        <v>5553.6094052127301</v>
      </c>
    </row>
    <row r="65" spans="1:10" ht="28.2" x14ac:dyDescent="0.3">
      <c r="A65" s="4" t="s">
        <v>61</v>
      </c>
      <c r="B65" s="5">
        <v>5.5861209277287801E-3</v>
      </c>
      <c r="C65" s="1">
        <f t="shared" si="7"/>
        <v>9446.5005255004999</v>
      </c>
      <c r="D65" s="1">
        <f t="shared" si="12"/>
        <v>0</v>
      </c>
      <c r="E65" s="1">
        <f t="shared" si="12"/>
        <v>0</v>
      </c>
      <c r="F65" s="1">
        <f t="shared" si="12"/>
        <v>0</v>
      </c>
      <c r="G65" s="1">
        <f t="shared" si="12"/>
        <v>0</v>
      </c>
      <c r="H65" s="1">
        <f t="shared" si="12"/>
        <v>0</v>
      </c>
      <c r="J65" s="1">
        <f t="shared" si="10"/>
        <v>9446.5005255004999</v>
      </c>
    </row>
    <row r="66" spans="1:10" ht="28.2" x14ac:dyDescent="0.3">
      <c r="A66" s="4" t="s">
        <v>62</v>
      </c>
      <c r="B66" s="5">
        <v>2.0770079523893E-4</v>
      </c>
      <c r="C66" s="1">
        <f t="shared" si="7"/>
        <v>351.23580329814979</v>
      </c>
      <c r="D66" s="1">
        <f t="shared" si="12"/>
        <v>0</v>
      </c>
      <c r="E66" s="1">
        <f t="shared" si="12"/>
        <v>0</v>
      </c>
      <c r="F66" s="1">
        <f t="shared" si="12"/>
        <v>0</v>
      </c>
      <c r="G66" s="1">
        <f t="shared" si="12"/>
        <v>0</v>
      </c>
      <c r="H66" s="1">
        <f t="shared" si="12"/>
        <v>0</v>
      </c>
      <c r="J66" s="1">
        <f t="shared" si="10"/>
        <v>351.23580329814979</v>
      </c>
    </row>
    <row r="67" spans="1:10" ht="28.2" x14ac:dyDescent="0.3">
      <c r="A67" s="4" t="s">
        <v>63</v>
      </c>
      <c r="B67" s="5">
        <v>2.07451758220469E-3</v>
      </c>
      <c r="C67" s="1">
        <f t="shared" si="7"/>
        <v>3508.1466520318245</v>
      </c>
      <c r="D67" s="1">
        <f t="shared" si="12"/>
        <v>0</v>
      </c>
      <c r="E67" s="1">
        <f t="shared" si="12"/>
        <v>0</v>
      </c>
      <c r="F67" s="1">
        <f t="shared" si="12"/>
        <v>0</v>
      </c>
      <c r="G67" s="1">
        <f t="shared" si="12"/>
        <v>0</v>
      </c>
      <c r="H67" s="1">
        <f t="shared" si="12"/>
        <v>0</v>
      </c>
      <c r="J67" s="1">
        <f t="shared" si="10"/>
        <v>3508.1466520318245</v>
      </c>
    </row>
    <row r="68" spans="1:10" ht="28.2" x14ac:dyDescent="0.3">
      <c r="A68" s="4" t="s">
        <v>64</v>
      </c>
      <c r="B68" s="5">
        <v>4.2621803294894999E-3</v>
      </c>
      <c r="C68" s="1">
        <f t="shared" si="7"/>
        <v>7207.6292731941558</v>
      </c>
      <c r="D68" s="1">
        <f t="shared" si="12"/>
        <v>0</v>
      </c>
      <c r="E68" s="1">
        <f t="shared" si="12"/>
        <v>0</v>
      </c>
      <c r="F68" s="1">
        <f t="shared" si="12"/>
        <v>0</v>
      </c>
      <c r="G68" s="1">
        <f t="shared" si="12"/>
        <v>0</v>
      </c>
      <c r="H68" s="1">
        <f t="shared" si="12"/>
        <v>0</v>
      </c>
      <c r="J68" s="1">
        <f t="shared" si="10"/>
        <v>7207.6292731941558</v>
      </c>
    </row>
    <row r="69" spans="1:10" ht="28.2" x14ac:dyDescent="0.3">
      <c r="A69" s="4" t="s">
        <v>65</v>
      </c>
      <c r="B69" s="5">
        <v>6.94853970624162E-3</v>
      </c>
      <c r="C69" s="1">
        <f t="shared" si="7"/>
        <v>11750.440929527171</v>
      </c>
      <c r="D69" s="1">
        <f t="shared" si="12"/>
        <v>0</v>
      </c>
      <c r="E69" s="1">
        <f t="shared" si="12"/>
        <v>0</v>
      </c>
      <c r="F69" s="1">
        <f t="shared" si="12"/>
        <v>0</v>
      </c>
      <c r="G69" s="1">
        <f t="shared" si="12"/>
        <v>0</v>
      </c>
      <c r="H69" s="1">
        <f t="shared" si="12"/>
        <v>0</v>
      </c>
      <c r="J69" s="1">
        <f t="shared" si="10"/>
        <v>11750.440929527171</v>
      </c>
    </row>
    <row r="70" spans="1:10" ht="28.2" x14ac:dyDescent="0.3">
      <c r="A70" s="4" t="s">
        <v>66</v>
      </c>
      <c r="B70" s="5">
        <v>7.9530599340234195E-2</v>
      </c>
      <c r="C70" s="1">
        <f t="shared" si="7"/>
        <v>134491.5117629492</v>
      </c>
      <c r="D70" s="1">
        <f t="shared" si="12"/>
        <v>0</v>
      </c>
      <c r="E70" s="1">
        <f t="shared" si="12"/>
        <v>0</v>
      </c>
      <c r="F70" s="1">
        <f t="shared" si="12"/>
        <v>0</v>
      </c>
      <c r="G70" s="1">
        <f t="shared" si="12"/>
        <v>0</v>
      </c>
      <c r="H70" s="1">
        <f t="shared" si="12"/>
        <v>0</v>
      </c>
      <c r="J70" s="1">
        <f t="shared" si="10"/>
        <v>134491.5117629492</v>
      </c>
    </row>
    <row r="71" spans="1:10" ht="28.2" x14ac:dyDescent="0.3">
      <c r="A71" s="4" t="s">
        <v>67</v>
      </c>
      <c r="B71" s="5">
        <v>2.67223584033115E-3</v>
      </c>
      <c r="C71" s="1">
        <f t="shared" si="7"/>
        <v>4518.9278206716081</v>
      </c>
      <c r="D71" s="1">
        <f t="shared" si="12"/>
        <v>0</v>
      </c>
      <c r="E71" s="1">
        <f t="shared" si="12"/>
        <v>0</v>
      </c>
      <c r="F71" s="1">
        <f t="shared" si="12"/>
        <v>0</v>
      </c>
      <c r="G71" s="1">
        <f t="shared" si="12"/>
        <v>0</v>
      </c>
      <c r="H71" s="1">
        <f t="shared" si="12"/>
        <v>0</v>
      </c>
      <c r="J71" s="1">
        <f t="shared" si="10"/>
        <v>4518.9278206716081</v>
      </c>
    </row>
    <row r="72" spans="1:10" ht="28.2" x14ac:dyDescent="0.3">
      <c r="A72" s="4" t="s">
        <v>68</v>
      </c>
      <c r="B72" s="5">
        <v>8.9584993437139201E-2</v>
      </c>
      <c r="C72" s="1">
        <f t="shared" si="7"/>
        <v>151494.15820558878</v>
      </c>
      <c r="D72" s="1">
        <f t="shared" ref="D72:H87" si="13">+D$6*$B72</f>
        <v>0</v>
      </c>
      <c r="E72" s="1">
        <f t="shared" si="13"/>
        <v>0</v>
      </c>
      <c r="F72" s="1">
        <f t="shared" si="13"/>
        <v>0</v>
      </c>
      <c r="G72" s="1">
        <f t="shared" si="13"/>
        <v>0</v>
      </c>
      <c r="H72" s="1">
        <f t="shared" si="13"/>
        <v>0</v>
      </c>
      <c r="J72" s="1">
        <f t="shared" ref="J72:J103" si="14">SUM(C72:H72)</f>
        <v>151494.15820558878</v>
      </c>
    </row>
    <row r="73" spans="1:10" ht="28.2" x14ac:dyDescent="0.3">
      <c r="A73" s="4" t="s">
        <v>69</v>
      </c>
      <c r="B73" s="5">
        <v>7.5884618953115197E-3</v>
      </c>
      <c r="C73" s="1">
        <f t="shared" si="7"/>
        <v>12832.591741071818</v>
      </c>
      <c r="D73" s="1">
        <f t="shared" si="13"/>
        <v>0</v>
      </c>
      <c r="E73" s="1">
        <f t="shared" si="13"/>
        <v>0</v>
      </c>
      <c r="F73" s="1">
        <f t="shared" si="13"/>
        <v>0</v>
      </c>
      <c r="G73" s="1">
        <f t="shared" si="13"/>
        <v>0</v>
      </c>
      <c r="H73" s="1">
        <f t="shared" si="13"/>
        <v>0</v>
      </c>
      <c r="J73" s="1">
        <f t="shared" si="14"/>
        <v>12832.591741071818</v>
      </c>
    </row>
    <row r="74" spans="1:10" ht="28.2" x14ac:dyDescent="0.3">
      <c r="A74" s="4" t="s">
        <v>70</v>
      </c>
      <c r="B74" s="5">
        <v>1.9225363686945599E-4</v>
      </c>
      <c r="C74" s="1">
        <f t="shared" si="7"/>
        <v>325.1136352422472</v>
      </c>
      <c r="D74" s="1">
        <f t="shared" si="13"/>
        <v>0</v>
      </c>
      <c r="E74" s="1">
        <f t="shared" si="13"/>
        <v>0</v>
      </c>
      <c r="F74" s="1">
        <f t="shared" si="13"/>
        <v>0</v>
      </c>
      <c r="G74" s="1">
        <f t="shared" si="13"/>
        <v>0</v>
      </c>
      <c r="H74" s="1">
        <f t="shared" si="13"/>
        <v>0</v>
      </c>
      <c r="J74" s="1">
        <f t="shared" si="14"/>
        <v>325.1136352422472</v>
      </c>
    </row>
    <row r="75" spans="1:10" ht="28.2" x14ac:dyDescent="0.3">
      <c r="A75" s="4" t="s">
        <v>71</v>
      </c>
      <c r="B75" s="5">
        <v>1.6307022405654599E-4</v>
      </c>
      <c r="C75" s="1">
        <f t="shared" ref="C75:H116" si="15">+C$6*$B75</f>
        <v>275.76255100334237</v>
      </c>
      <c r="D75" s="1">
        <f t="shared" si="15"/>
        <v>0</v>
      </c>
      <c r="E75" s="1">
        <f t="shared" si="15"/>
        <v>0</v>
      </c>
      <c r="F75" s="1">
        <f t="shared" si="15"/>
        <v>0</v>
      </c>
      <c r="G75" s="1">
        <f t="shared" si="15"/>
        <v>0</v>
      </c>
      <c r="H75" s="1">
        <f t="shared" si="15"/>
        <v>0</v>
      </c>
      <c r="J75" s="1">
        <f t="shared" si="14"/>
        <v>275.76255100334237</v>
      </c>
    </row>
    <row r="76" spans="1:10" ht="28.2" x14ac:dyDescent="0.3">
      <c r="A76" s="4" t="s">
        <v>72</v>
      </c>
      <c r="B76" s="5">
        <v>1.0198085515174499E-2</v>
      </c>
      <c r="C76" s="1">
        <f t="shared" si="15"/>
        <v>17245.63814936308</v>
      </c>
      <c r="D76" s="1">
        <f t="shared" si="13"/>
        <v>0</v>
      </c>
      <c r="E76" s="1">
        <f t="shared" si="13"/>
        <v>0</v>
      </c>
      <c r="F76" s="1">
        <f t="shared" si="13"/>
        <v>0</v>
      </c>
      <c r="G76" s="1">
        <f t="shared" si="13"/>
        <v>0</v>
      </c>
      <c r="H76" s="1">
        <f t="shared" si="13"/>
        <v>0</v>
      </c>
      <c r="J76" s="1">
        <f t="shared" si="14"/>
        <v>17245.63814936308</v>
      </c>
    </row>
    <row r="77" spans="1:10" ht="28.2" x14ac:dyDescent="0.3">
      <c r="A77" s="4" t="s">
        <v>73</v>
      </c>
      <c r="B77" s="5">
        <v>1.3365150067501299E-4</v>
      </c>
      <c r="C77" s="1">
        <f t="shared" si="15"/>
        <v>226.0135410054159</v>
      </c>
      <c r="D77" s="1">
        <f t="shared" si="13"/>
        <v>0</v>
      </c>
      <c r="E77" s="1">
        <f t="shared" si="13"/>
        <v>0</v>
      </c>
      <c r="F77" s="1">
        <f t="shared" si="13"/>
        <v>0</v>
      </c>
      <c r="G77" s="1">
        <f t="shared" si="13"/>
        <v>0</v>
      </c>
      <c r="H77" s="1">
        <f t="shared" si="13"/>
        <v>0</v>
      </c>
      <c r="J77" s="1">
        <f t="shared" si="14"/>
        <v>226.0135410054159</v>
      </c>
    </row>
    <row r="78" spans="1:10" ht="28.2" x14ac:dyDescent="0.3">
      <c r="A78" s="4" t="s">
        <v>74</v>
      </c>
      <c r="B78" s="5">
        <v>5.5711492928000698E-3</v>
      </c>
      <c r="C78" s="1">
        <f t="shared" si="15"/>
        <v>9421.1824990826281</v>
      </c>
      <c r="D78" s="1">
        <f t="shared" si="13"/>
        <v>0</v>
      </c>
      <c r="E78" s="1">
        <f t="shared" si="13"/>
        <v>0</v>
      </c>
      <c r="F78" s="1">
        <f t="shared" si="13"/>
        <v>0</v>
      </c>
      <c r="G78" s="1">
        <f t="shared" si="13"/>
        <v>0</v>
      </c>
      <c r="H78" s="1">
        <f t="shared" si="13"/>
        <v>0</v>
      </c>
      <c r="J78" s="1">
        <f t="shared" si="14"/>
        <v>9421.1824990826281</v>
      </c>
    </row>
    <row r="79" spans="1:10" ht="28.2" x14ac:dyDescent="0.3">
      <c r="A79" s="4" t="s">
        <v>75</v>
      </c>
      <c r="B79" s="5">
        <v>2.6408071725092801E-3</v>
      </c>
      <c r="C79" s="1">
        <f t="shared" si="15"/>
        <v>4465.7798614820122</v>
      </c>
      <c r="D79" s="1">
        <f t="shared" si="13"/>
        <v>0</v>
      </c>
      <c r="E79" s="1">
        <f t="shared" si="13"/>
        <v>0</v>
      </c>
      <c r="F79" s="1">
        <f t="shared" si="13"/>
        <v>0</v>
      </c>
      <c r="G79" s="1">
        <f t="shared" si="13"/>
        <v>0</v>
      </c>
      <c r="H79" s="1">
        <f t="shared" si="13"/>
        <v>0</v>
      </c>
      <c r="J79" s="1">
        <f t="shared" si="14"/>
        <v>4465.7798614820122</v>
      </c>
    </row>
    <row r="80" spans="1:10" ht="28.2" x14ac:dyDescent="0.3">
      <c r="A80" s="4" t="s">
        <v>76</v>
      </c>
      <c r="B80" s="5">
        <v>1.8202203920746601E-3</v>
      </c>
      <c r="C80" s="1">
        <f t="shared" si="15"/>
        <v>3078.1132583270219</v>
      </c>
      <c r="D80" s="1">
        <f t="shared" si="13"/>
        <v>0</v>
      </c>
      <c r="E80" s="1">
        <f t="shared" si="13"/>
        <v>0</v>
      </c>
      <c r="F80" s="1">
        <f t="shared" si="13"/>
        <v>0</v>
      </c>
      <c r="G80" s="1">
        <f t="shared" si="13"/>
        <v>0</v>
      </c>
      <c r="H80" s="1">
        <f t="shared" si="13"/>
        <v>0</v>
      </c>
      <c r="J80" s="1">
        <f t="shared" si="14"/>
        <v>3078.1132583270219</v>
      </c>
    </row>
    <row r="81" spans="1:10" ht="28.2" x14ac:dyDescent="0.3">
      <c r="A81" s="4" t="s">
        <v>77</v>
      </c>
      <c r="B81" s="5">
        <v>5.8621402247249202E-3</v>
      </c>
      <c r="C81" s="1">
        <f t="shared" si="15"/>
        <v>9913.2674408351522</v>
      </c>
      <c r="D81" s="1">
        <f t="shared" si="13"/>
        <v>0</v>
      </c>
      <c r="E81" s="1">
        <f t="shared" si="13"/>
        <v>0</v>
      </c>
      <c r="F81" s="1">
        <f t="shared" si="13"/>
        <v>0</v>
      </c>
      <c r="G81" s="1">
        <f t="shared" si="13"/>
        <v>0</v>
      </c>
      <c r="H81" s="1">
        <f t="shared" si="13"/>
        <v>0</v>
      </c>
      <c r="J81" s="1">
        <f t="shared" si="14"/>
        <v>9913.2674408351522</v>
      </c>
    </row>
    <row r="82" spans="1:10" ht="28.2" x14ac:dyDescent="0.3">
      <c r="A82" s="4" t="s">
        <v>78</v>
      </c>
      <c r="B82" s="5">
        <v>6.8559646067020601E-3</v>
      </c>
      <c r="C82" s="1">
        <f t="shared" si="15"/>
        <v>11593.890303831304</v>
      </c>
      <c r="D82" s="1">
        <f t="shared" si="13"/>
        <v>0</v>
      </c>
      <c r="E82" s="1">
        <f t="shared" si="13"/>
        <v>0</v>
      </c>
      <c r="F82" s="1">
        <f t="shared" si="13"/>
        <v>0</v>
      </c>
      <c r="G82" s="1">
        <f t="shared" si="13"/>
        <v>0</v>
      </c>
      <c r="H82" s="1">
        <f t="shared" si="13"/>
        <v>0</v>
      </c>
      <c r="J82" s="1">
        <f t="shared" si="14"/>
        <v>11593.890303831304</v>
      </c>
    </row>
    <row r="83" spans="1:10" ht="28.2" x14ac:dyDescent="0.3">
      <c r="A83" s="4" t="s">
        <v>79</v>
      </c>
      <c r="B83" s="5">
        <v>1.26687141235335E-2</v>
      </c>
      <c r="C83" s="1">
        <f t="shared" si="15"/>
        <v>21423.634785871454</v>
      </c>
      <c r="D83" s="1">
        <f t="shared" si="13"/>
        <v>0</v>
      </c>
      <c r="E83" s="1">
        <f t="shared" si="13"/>
        <v>0</v>
      </c>
      <c r="F83" s="1">
        <f t="shared" si="13"/>
        <v>0</v>
      </c>
      <c r="G83" s="1">
        <f t="shared" si="13"/>
        <v>0</v>
      </c>
      <c r="H83" s="1">
        <f t="shared" si="13"/>
        <v>0</v>
      </c>
      <c r="J83" s="1">
        <f t="shared" si="14"/>
        <v>21423.634785871454</v>
      </c>
    </row>
    <row r="84" spans="1:10" ht="28.2" x14ac:dyDescent="0.3">
      <c r="A84" s="4" t="s">
        <v>80</v>
      </c>
      <c r="B84" s="5">
        <v>2.6062410304390901E-3</v>
      </c>
      <c r="C84" s="1">
        <f t="shared" si="15"/>
        <v>4407.3262255054397</v>
      </c>
      <c r="D84" s="1">
        <f t="shared" si="13"/>
        <v>0</v>
      </c>
      <c r="E84" s="1">
        <f t="shared" si="13"/>
        <v>0</v>
      </c>
      <c r="F84" s="1">
        <f t="shared" si="13"/>
        <v>0</v>
      </c>
      <c r="G84" s="1">
        <f t="shared" si="13"/>
        <v>0</v>
      </c>
      <c r="H84" s="1">
        <f t="shared" si="13"/>
        <v>0</v>
      </c>
      <c r="J84" s="1">
        <f t="shared" si="14"/>
        <v>4407.3262255054397</v>
      </c>
    </row>
    <row r="85" spans="1:10" ht="28.2" x14ac:dyDescent="0.3">
      <c r="A85" s="4" t="s">
        <v>81</v>
      </c>
      <c r="B85" s="5">
        <v>0.16783603273283701</v>
      </c>
      <c r="C85" s="1">
        <f t="shared" si="15"/>
        <v>283821.84917240695</v>
      </c>
      <c r="D85" s="1">
        <f t="shared" si="13"/>
        <v>0</v>
      </c>
      <c r="E85" s="1">
        <f t="shared" si="13"/>
        <v>0</v>
      </c>
      <c r="F85" s="1">
        <f t="shared" si="13"/>
        <v>0</v>
      </c>
      <c r="G85" s="1">
        <f t="shared" si="13"/>
        <v>0</v>
      </c>
      <c r="H85" s="1">
        <f t="shared" si="13"/>
        <v>0</v>
      </c>
      <c r="J85" s="1">
        <f t="shared" si="14"/>
        <v>283821.84917240695</v>
      </c>
    </row>
    <row r="86" spans="1:10" ht="28.2" x14ac:dyDescent="0.3">
      <c r="A86" s="4" t="s">
        <v>82</v>
      </c>
      <c r="B86" s="5">
        <v>8.1145378898989495E-3</v>
      </c>
      <c r="C86" s="1">
        <f t="shared" si="15"/>
        <v>13722.221096328884</v>
      </c>
      <c r="D86" s="1">
        <f t="shared" si="13"/>
        <v>0</v>
      </c>
      <c r="E86" s="1">
        <f t="shared" si="13"/>
        <v>0</v>
      </c>
      <c r="F86" s="1">
        <f t="shared" si="13"/>
        <v>0</v>
      </c>
      <c r="G86" s="1">
        <f t="shared" si="13"/>
        <v>0</v>
      </c>
      <c r="H86" s="1">
        <f t="shared" si="13"/>
        <v>0</v>
      </c>
      <c r="J86" s="1">
        <f t="shared" si="14"/>
        <v>13722.221096328884</v>
      </c>
    </row>
    <row r="87" spans="1:10" ht="28.2" x14ac:dyDescent="0.3">
      <c r="A87" s="4" t="s">
        <v>83</v>
      </c>
      <c r="B87" s="5">
        <v>1.19434526349092E-2</v>
      </c>
      <c r="C87" s="1">
        <f t="shared" si="15"/>
        <v>20197.169565720858</v>
      </c>
      <c r="D87" s="1">
        <f t="shared" si="13"/>
        <v>0</v>
      </c>
      <c r="E87" s="1">
        <f t="shared" si="13"/>
        <v>0</v>
      </c>
      <c r="F87" s="1">
        <f t="shared" si="13"/>
        <v>0</v>
      </c>
      <c r="G87" s="1">
        <f t="shared" si="13"/>
        <v>0</v>
      </c>
      <c r="H87" s="1">
        <f t="shared" si="13"/>
        <v>0</v>
      </c>
      <c r="J87" s="1">
        <f t="shared" si="14"/>
        <v>20197.169565720858</v>
      </c>
    </row>
    <row r="88" spans="1:10" ht="28.2" x14ac:dyDescent="0.3">
      <c r="A88" s="4" t="s">
        <v>84</v>
      </c>
      <c r="B88" s="5">
        <v>2.4493035880773098E-3</v>
      </c>
      <c r="C88" s="1">
        <f t="shared" si="15"/>
        <v>4141.9346145966465</v>
      </c>
      <c r="D88" s="1">
        <f t="shared" ref="D88:H102" si="16">+D$6*$B88</f>
        <v>0</v>
      </c>
      <c r="E88" s="1">
        <f t="shared" si="16"/>
        <v>0</v>
      </c>
      <c r="F88" s="1">
        <f t="shared" si="16"/>
        <v>0</v>
      </c>
      <c r="G88" s="1">
        <f t="shared" si="16"/>
        <v>0</v>
      </c>
      <c r="H88" s="1">
        <f t="shared" si="16"/>
        <v>0</v>
      </c>
      <c r="J88" s="1">
        <f t="shared" si="14"/>
        <v>4141.9346145966465</v>
      </c>
    </row>
    <row r="89" spans="1:10" ht="28.2" x14ac:dyDescent="0.3">
      <c r="A89" s="4" t="s">
        <v>85</v>
      </c>
      <c r="B89" s="5">
        <v>9.3874209970502896E-4</v>
      </c>
      <c r="C89" s="1">
        <f t="shared" si="15"/>
        <v>1587.4750749047073</v>
      </c>
      <c r="D89" s="1">
        <f t="shared" si="16"/>
        <v>0</v>
      </c>
      <c r="E89" s="1">
        <f t="shared" si="16"/>
        <v>0</v>
      </c>
      <c r="F89" s="1">
        <f t="shared" si="16"/>
        <v>0</v>
      </c>
      <c r="G89" s="1">
        <f t="shared" si="16"/>
        <v>0</v>
      </c>
      <c r="H89" s="1">
        <f t="shared" si="16"/>
        <v>0</v>
      </c>
      <c r="J89" s="1">
        <f t="shared" si="14"/>
        <v>1587.4750749047073</v>
      </c>
    </row>
    <row r="90" spans="1:10" ht="28.2" x14ac:dyDescent="0.3">
      <c r="A90" s="4" t="s">
        <v>86</v>
      </c>
      <c r="B90" s="5">
        <v>4.4531642697490902E-3</v>
      </c>
      <c r="C90" s="1">
        <f t="shared" si="15"/>
        <v>7530.5957673616758</v>
      </c>
      <c r="D90" s="1">
        <f t="shared" si="16"/>
        <v>0</v>
      </c>
      <c r="E90" s="1">
        <f t="shared" si="16"/>
        <v>0</v>
      </c>
      <c r="F90" s="1">
        <f t="shared" si="16"/>
        <v>0</v>
      </c>
      <c r="G90" s="1">
        <f t="shared" si="16"/>
        <v>0</v>
      </c>
      <c r="H90" s="1">
        <f t="shared" si="16"/>
        <v>0</v>
      </c>
      <c r="J90" s="1">
        <f t="shared" si="14"/>
        <v>7530.5957673616758</v>
      </c>
    </row>
    <row r="91" spans="1:10" ht="28.2" x14ac:dyDescent="0.3">
      <c r="A91" s="4" t="s">
        <v>87</v>
      </c>
      <c r="B91" s="5">
        <v>2.7916069308727802E-3</v>
      </c>
      <c r="C91" s="1">
        <f t="shared" si="15"/>
        <v>4720.7922421762732</v>
      </c>
      <c r="D91" s="1">
        <f t="shared" si="16"/>
        <v>0</v>
      </c>
      <c r="E91" s="1">
        <f t="shared" si="16"/>
        <v>0</v>
      </c>
      <c r="F91" s="1">
        <f t="shared" si="16"/>
        <v>0</v>
      </c>
      <c r="G91" s="1">
        <f t="shared" si="16"/>
        <v>0</v>
      </c>
      <c r="H91" s="1">
        <f t="shared" si="16"/>
        <v>0</v>
      </c>
      <c r="J91" s="1">
        <f t="shared" si="14"/>
        <v>4720.7922421762732</v>
      </c>
    </row>
    <row r="92" spans="1:10" ht="28.2" x14ac:dyDescent="0.3">
      <c r="A92" s="4" t="s">
        <v>88</v>
      </c>
      <c r="B92" s="5">
        <v>5.0546327900630001E-3</v>
      </c>
      <c r="C92" s="1">
        <f t="shared" si="15"/>
        <v>8547.718877785901</v>
      </c>
      <c r="D92" s="1">
        <f t="shared" si="16"/>
        <v>0</v>
      </c>
      <c r="E92" s="1">
        <f t="shared" si="16"/>
        <v>0</v>
      </c>
      <c r="F92" s="1">
        <f t="shared" si="16"/>
        <v>0</v>
      </c>
      <c r="G92" s="1">
        <f t="shared" si="16"/>
        <v>0</v>
      </c>
      <c r="H92" s="1">
        <f t="shared" si="16"/>
        <v>0</v>
      </c>
      <c r="J92" s="1">
        <f t="shared" si="14"/>
        <v>8547.718877785901</v>
      </c>
    </row>
    <row r="93" spans="1:10" ht="28.2" x14ac:dyDescent="0.3">
      <c r="A93" s="4" t="s">
        <v>89</v>
      </c>
      <c r="B93" s="5">
        <v>2.1260358898228401E-3</v>
      </c>
      <c r="C93" s="1">
        <f t="shared" si="15"/>
        <v>3595.2675228980452</v>
      </c>
      <c r="D93" s="1">
        <f t="shared" si="16"/>
        <v>0</v>
      </c>
      <c r="E93" s="1">
        <f t="shared" si="16"/>
        <v>0</v>
      </c>
      <c r="F93" s="1">
        <f t="shared" si="16"/>
        <v>0</v>
      </c>
      <c r="G93" s="1">
        <f t="shared" si="16"/>
        <v>0</v>
      </c>
      <c r="H93" s="1">
        <f t="shared" si="16"/>
        <v>0</v>
      </c>
      <c r="J93" s="1">
        <f t="shared" si="14"/>
        <v>3595.2675228980452</v>
      </c>
    </row>
    <row r="94" spans="1:10" ht="28.2" x14ac:dyDescent="0.3">
      <c r="A94" s="4" t="s">
        <v>90</v>
      </c>
      <c r="B94" s="5">
        <v>6.7822829849016096E-3</v>
      </c>
      <c r="C94" s="1">
        <f t="shared" si="15"/>
        <v>11469.28980053703</v>
      </c>
      <c r="D94" s="1">
        <f t="shared" si="16"/>
        <v>0</v>
      </c>
      <c r="E94" s="1">
        <f t="shared" si="16"/>
        <v>0</v>
      </c>
      <c r="F94" s="1">
        <f t="shared" si="16"/>
        <v>0</v>
      </c>
      <c r="G94" s="1">
        <f t="shared" si="16"/>
        <v>0</v>
      </c>
      <c r="H94" s="1">
        <f t="shared" si="16"/>
        <v>0</v>
      </c>
      <c r="J94" s="1">
        <f t="shared" si="14"/>
        <v>11469.28980053703</v>
      </c>
    </row>
    <row r="95" spans="1:10" ht="28.2" x14ac:dyDescent="0.3">
      <c r="A95" s="4" t="s">
        <v>91</v>
      </c>
      <c r="B95" s="5">
        <v>6.7806407132247597E-3</v>
      </c>
      <c r="C95" s="1">
        <f t="shared" si="15"/>
        <v>11466.512610343856</v>
      </c>
      <c r="D95" s="1">
        <f t="shared" si="16"/>
        <v>0</v>
      </c>
      <c r="E95" s="1">
        <f t="shared" si="16"/>
        <v>0</v>
      </c>
      <c r="F95" s="1">
        <f t="shared" si="16"/>
        <v>0</v>
      </c>
      <c r="G95" s="1">
        <f t="shared" si="16"/>
        <v>0</v>
      </c>
      <c r="H95" s="1">
        <f t="shared" si="16"/>
        <v>0</v>
      </c>
      <c r="J95" s="1">
        <f t="shared" si="14"/>
        <v>11466.512610343856</v>
      </c>
    </row>
    <row r="96" spans="1:10" ht="28.2" x14ac:dyDescent="0.3">
      <c r="A96" s="4" t="s">
        <v>92</v>
      </c>
      <c r="B96" s="5">
        <v>4.2063234832623401E-4</v>
      </c>
      <c r="C96" s="1">
        <f t="shared" si="15"/>
        <v>711.31716461459348</v>
      </c>
      <c r="D96" s="1">
        <f t="shared" si="16"/>
        <v>0</v>
      </c>
      <c r="E96" s="1">
        <f t="shared" si="16"/>
        <v>0</v>
      </c>
      <c r="F96" s="1">
        <f t="shared" si="16"/>
        <v>0</v>
      </c>
      <c r="G96" s="1">
        <f t="shared" si="16"/>
        <v>0</v>
      </c>
      <c r="H96" s="1">
        <f t="shared" si="16"/>
        <v>0</v>
      </c>
      <c r="J96" s="1">
        <f t="shared" si="14"/>
        <v>711.31716461459348</v>
      </c>
    </row>
    <row r="97" spans="1:10" ht="28.2" x14ac:dyDescent="0.3">
      <c r="A97" s="4" t="s">
        <v>93</v>
      </c>
      <c r="B97" s="5">
        <v>6.4314153178689397E-3</v>
      </c>
      <c r="C97" s="1">
        <f t="shared" si="15"/>
        <v>10875.94933335297</v>
      </c>
      <c r="D97" s="1">
        <f t="shared" si="16"/>
        <v>0</v>
      </c>
      <c r="E97" s="1">
        <f t="shared" si="16"/>
        <v>0</v>
      </c>
      <c r="F97" s="1">
        <f t="shared" si="16"/>
        <v>0</v>
      </c>
      <c r="G97" s="1">
        <f t="shared" si="16"/>
        <v>0</v>
      </c>
      <c r="H97" s="1">
        <f t="shared" si="16"/>
        <v>0</v>
      </c>
      <c r="J97" s="1">
        <f t="shared" si="14"/>
        <v>10875.94933335297</v>
      </c>
    </row>
    <row r="98" spans="1:10" ht="28.2" x14ac:dyDescent="0.3">
      <c r="A98" s="4" t="s">
        <v>94</v>
      </c>
      <c r="B98" s="5">
        <v>4.12050964072792E-2</v>
      </c>
      <c r="C98" s="1">
        <f t="shared" si="15"/>
        <v>69680.547539260224</v>
      </c>
      <c r="D98" s="1">
        <f t="shared" si="16"/>
        <v>0</v>
      </c>
      <c r="E98" s="1">
        <f t="shared" si="16"/>
        <v>0</v>
      </c>
      <c r="F98" s="1">
        <f t="shared" si="16"/>
        <v>0</v>
      </c>
      <c r="G98" s="1">
        <f t="shared" si="16"/>
        <v>0</v>
      </c>
      <c r="H98" s="1">
        <f t="shared" si="16"/>
        <v>0</v>
      </c>
      <c r="J98" s="1">
        <f t="shared" si="14"/>
        <v>69680.547539260224</v>
      </c>
    </row>
    <row r="99" spans="1:10" ht="28.2" x14ac:dyDescent="0.3">
      <c r="A99" s="4" t="s">
        <v>95</v>
      </c>
      <c r="B99" s="5">
        <v>9.1473404871079706E-3</v>
      </c>
      <c r="C99" s="1">
        <f t="shared" si="15"/>
        <v>15468.75870328328</v>
      </c>
      <c r="D99" s="1">
        <f t="shared" si="16"/>
        <v>0</v>
      </c>
      <c r="E99" s="1">
        <f t="shared" si="16"/>
        <v>0</v>
      </c>
      <c r="F99" s="1">
        <f t="shared" si="16"/>
        <v>0</v>
      </c>
      <c r="G99" s="1">
        <f t="shared" si="16"/>
        <v>0</v>
      </c>
      <c r="H99" s="1">
        <f t="shared" si="16"/>
        <v>0</v>
      </c>
      <c r="J99" s="1">
        <f t="shared" si="14"/>
        <v>15468.75870328328</v>
      </c>
    </row>
    <row r="100" spans="1:10" ht="28.2" x14ac:dyDescent="0.3">
      <c r="A100" s="4" t="s">
        <v>96</v>
      </c>
      <c r="B100" s="5">
        <v>1.8428925653616E-2</v>
      </c>
      <c r="C100" s="1">
        <f t="shared" si="15"/>
        <v>31164.534052089468</v>
      </c>
      <c r="D100" s="1">
        <f t="shared" si="16"/>
        <v>0</v>
      </c>
      <c r="E100" s="1">
        <f t="shared" si="16"/>
        <v>0</v>
      </c>
      <c r="F100" s="1">
        <f t="shared" si="16"/>
        <v>0</v>
      </c>
      <c r="G100" s="1">
        <f t="shared" si="16"/>
        <v>0</v>
      </c>
      <c r="H100" s="1">
        <f t="shared" si="16"/>
        <v>0</v>
      </c>
      <c r="J100" s="1">
        <f t="shared" si="14"/>
        <v>31164.534052089468</v>
      </c>
    </row>
    <row r="101" spans="1:10" ht="28.2" x14ac:dyDescent="0.3">
      <c r="A101" s="4" t="s">
        <v>97</v>
      </c>
      <c r="B101" s="5">
        <v>5.1595371829377601E-3</v>
      </c>
      <c r="C101" s="1">
        <f t="shared" si="15"/>
        <v>8725.1191552306009</v>
      </c>
      <c r="D101" s="1">
        <f t="shared" si="16"/>
        <v>0</v>
      </c>
      <c r="E101" s="1">
        <f t="shared" si="16"/>
        <v>0</v>
      </c>
      <c r="F101" s="1">
        <f t="shared" si="16"/>
        <v>0</v>
      </c>
      <c r="G101" s="1">
        <f t="shared" si="16"/>
        <v>0</v>
      </c>
      <c r="H101" s="1">
        <f t="shared" si="16"/>
        <v>0</v>
      </c>
      <c r="J101" s="1">
        <f t="shared" si="14"/>
        <v>8725.1191552306009</v>
      </c>
    </row>
    <row r="102" spans="1:10" ht="28.2" x14ac:dyDescent="0.3">
      <c r="A102" s="4" t="s">
        <v>98</v>
      </c>
      <c r="B102" s="5">
        <v>7.6374506143169598E-3</v>
      </c>
      <c r="C102" s="1">
        <f t="shared" si="15"/>
        <v>12915.434910028534</v>
      </c>
      <c r="D102" s="1">
        <f t="shared" si="16"/>
        <v>0</v>
      </c>
      <c r="E102" s="1">
        <f t="shared" si="16"/>
        <v>0</v>
      </c>
      <c r="F102" s="1">
        <f t="shared" si="16"/>
        <v>0</v>
      </c>
      <c r="G102" s="1">
        <f t="shared" si="16"/>
        <v>0</v>
      </c>
      <c r="H102" s="1">
        <f t="shared" si="16"/>
        <v>0</v>
      </c>
      <c r="J102" s="1">
        <f t="shared" si="14"/>
        <v>12915.434910028534</v>
      </c>
    </row>
    <row r="103" spans="1:10" ht="28.2" x14ac:dyDescent="0.3">
      <c r="A103" s="4" t="s">
        <v>99</v>
      </c>
      <c r="B103" s="5">
        <v>1.8140925126834101E-3</v>
      </c>
      <c r="C103" s="1">
        <f t="shared" si="15"/>
        <v>3067.7506083524568</v>
      </c>
      <c r="D103" s="1">
        <f t="shared" ref="D103:H116" si="17">+D$6*$B103</f>
        <v>0</v>
      </c>
      <c r="E103" s="1">
        <f t="shared" si="17"/>
        <v>0</v>
      </c>
      <c r="F103" s="1">
        <f t="shared" si="17"/>
        <v>0</v>
      </c>
      <c r="G103" s="1">
        <f t="shared" si="17"/>
        <v>0</v>
      </c>
      <c r="H103" s="1">
        <f t="shared" si="17"/>
        <v>0</v>
      </c>
      <c r="J103" s="1">
        <f t="shared" si="14"/>
        <v>3067.7506083524568</v>
      </c>
    </row>
    <row r="104" spans="1:10" ht="28.2" x14ac:dyDescent="0.3">
      <c r="A104" s="4" t="s">
        <v>100</v>
      </c>
      <c r="B104" s="5">
        <v>1.1982602430764E-3</v>
      </c>
      <c r="C104" s="1">
        <f t="shared" si="15"/>
        <v>2026.3374463878329</v>
      </c>
      <c r="D104" s="1">
        <f t="shared" si="17"/>
        <v>0</v>
      </c>
      <c r="E104" s="1">
        <f t="shared" si="17"/>
        <v>0</v>
      </c>
      <c r="F104" s="1">
        <f t="shared" si="17"/>
        <v>0</v>
      </c>
      <c r="G104" s="1">
        <f t="shared" si="17"/>
        <v>0</v>
      </c>
      <c r="H104" s="1">
        <f t="shared" si="17"/>
        <v>0</v>
      </c>
      <c r="J104" s="1">
        <f t="shared" ref="J104:J116" si="18">SUM(C104:H104)</f>
        <v>2026.3374463878329</v>
      </c>
    </row>
    <row r="105" spans="1:10" ht="28.2" x14ac:dyDescent="0.3">
      <c r="A105" s="4" t="s">
        <v>101</v>
      </c>
      <c r="B105" s="5">
        <v>3.5573075211758198E-4</v>
      </c>
      <c r="C105" s="1">
        <f t="shared" si="15"/>
        <v>601.56426620390243</v>
      </c>
      <c r="D105" s="1">
        <f t="shared" si="17"/>
        <v>0</v>
      </c>
      <c r="E105" s="1">
        <f t="shared" si="17"/>
        <v>0</v>
      </c>
      <c r="F105" s="1">
        <f t="shared" si="17"/>
        <v>0</v>
      </c>
      <c r="G105" s="1">
        <f t="shared" si="17"/>
        <v>0</v>
      </c>
      <c r="H105" s="1">
        <f t="shared" si="17"/>
        <v>0</v>
      </c>
      <c r="J105" s="1">
        <f t="shared" si="18"/>
        <v>601.56426620390243</v>
      </c>
    </row>
    <row r="106" spans="1:10" ht="28.2" x14ac:dyDescent="0.3">
      <c r="A106" s="4" t="s">
        <v>102</v>
      </c>
      <c r="B106" s="5">
        <v>4.4313686283302799E-3</v>
      </c>
      <c r="C106" s="1">
        <f t="shared" si="15"/>
        <v>7493.7378939321216</v>
      </c>
      <c r="D106" s="1">
        <f t="shared" si="17"/>
        <v>0</v>
      </c>
      <c r="E106" s="1">
        <f t="shared" si="17"/>
        <v>0</v>
      </c>
      <c r="F106" s="1">
        <f t="shared" si="17"/>
        <v>0</v>
      </c>
      <c r="G106" s="1">
        <f t="shared" si="17"/>
        <v>0</v>
      </c>
      <c r="H106" s="1">
        <f t="shared" si="17"/>
        <v>0</v>
      </c>
      <c r="J106" s="1">
        <f t="shared" si="18"/>
        <v>7493.7378939321216</v>
      </c>
    </row>
    <row r="107" spans="1:10" ht="28.2" x14ac:dyDescent="0.3">
      <c r="A107" s="4" t="s">
        <v>103</v>
      </c>
      <c r="B107" s="5">
        <v>2.1620629183399E-3</v>
      </c>
      <c r="C107" s="1">
        <f t="shared" si="15"/>
        <v>3656.1916146285475</v>
      </c>
      <c r="D107" s="1">
        <f t="shared" si="17"/>
        <v>0</v>
      </c>
      <c r="E107" s="1">
        <f t="shared" si="17"/>
        <v>0</v>
      </c>
      <c r="F107" s="1">
        <f t="shared" si="17"/>
        <v>0</v>
      </c>
      <c r="G107" s="1">
        <f t="shared" si="17"/>
        <v>0</v>
      </c>
      <c r="H107" s="1">
        <f t="shared" si="17"/>
        <v>0</v>
      </c>
      <c r="J107" s="1">
        <f t="shared" si="18"/>
        <v>3656.1916146285475</v>
      </c>
    </row>
    <row r="108" spans="1:10" ht="28.2" x14ac:dyDescent="0.3">
      <c r="A108" s="4" t="s">
        <v>104</v>
      </c>
      <c r="B108" s="5">
        <v>2.0595753610970599E-3</v>
      </c>
      <c r="C108" s="1">
        <f t="shared" si="15"/>
        <v>3482.8783663338345</v>
      </c>
      <c r="D108" s="1">
        <f t="shared" si="17"/>
        <v>0</v>
      </c>
      <c r="E108" s="1">
        <f t="shared" si="17"/>
        <v>0</v>
      </c>
      <c r="F108" s="1">
        <f t="shared" si="17"/>
        <v>0</v>
      </c>
      <c r="G108" s="1">
        <f t="shared" si="17"/>
        <v>0</v>
      </c>
      <c r="H108" s="1">
        <f t="shared" si="17"/>
        <v>0</v>
      </c>
      <c r="J108" s="1">
        <f t="shared" si="18"/>
        <v>3482.8783663338345</v>
      </c>
    </row>
    <row r="109" spans="1:10" ht="28.2" x14ac:dyDescent="0.3">
      <c r="A109" s="4" t="s">
        <v>105</v>
      </c>
      <c r="B109" s="5">
        <v>1.7357095818140001E-4</v>
      </c>
      <c r="C109" s="1">
        <f t="shared" si="15"/>
        <v>293.51998799977088</v>
      </c>
      <c r="D109" s="1">
        <f t="shared" si="17"/>
        <v>0</v>
      </c>
      <c r="E109" s="1">
        <f t="shared" si="17"/>
        <v>0</v>
      </c>
      <c r="F109" s="1">
        <f t="shared" si="17"/>
        <v>0</v>
      </c>
      <c r="G109" s="1">
        <f t="shared" si="17"/>
        <v>0</v>
      </c>
      <c r="H109" s="1">
        <f t="shared" si="17"/>
        <v>0</v>
      </c>
      <c r="J109" s="1">
        <f t="shared" si="18"/>
        <v>293.51998799977088</v>
      </c>
    </row>
    <row r="110" spans="1:10" ht="28.2" x14ac:dyDescent="0.3">
      <c r="A110" s="4" t="s">
        <v>106</v>
      </c>
      <c r="B110" s="5">
        <v>2.56415965708347E-3</v>
      </c>
      <c r="C110" s="1">
        <f t="shared" si="15"/>
        <v>4336.1638356000576</v>
      </c>
      <c r="D110" s="1">
        <f t="shared" si="17"/>
        <v>0</v>
      </c>
      <c r="E110" s="1">
        <f t="shared" si="17"/>
        <v>0</v>
      </c>
      <c r="F110" s="1">
        <f t="shared" si="17"/>
        <v>0</v>
      </c>
      <c r="G110" s="1">
        <f t="shared" si="17"/>
        <v>0</v>
      </c>
      <c r="H110" s="1">
        <f t="shared" si="17"/>
        <v>0</v>
      </c>
      <c r="J110" s="1">
        <f t="shared" si="18"/>
        <v>4336.1638356000576</v>
      </c>
    </row>
    <row r="111" spans="1:10" ht="28.2" x14ac:dyDescent="0.3">
      <c r="A111" s="4" t="s">
        <v>107</v>
      </c>
      <c r="B111" s="5">
        <v>3.1039571992037898E-3</v>
      </c>
      <c r="C111" s="1">
        <f t="shared" si="15"/>
        <v>5248.997236680174</v>
      </c>
      <c r="D111" s="1">
        <f t="shared" si="17"/>
        <v>0</v>
      </c>
      <c r="E111" s="1">
        <f t="shared" si="17"/>
        <v>0</v>
      </c>
      <c r="F111" s="1">
        <f t="shared" si="17"/>
        <v>0</v>
      </c>
      <c r="G111" s="1">
        <f t="shared" si="17"/>
        <v>0</v>
      </c>
      <c r="H111" s="1">
        <f t="shared" si="17"/>
        <v>0</v>
      </c>
      <c r="J111" s="1">
        <f t="shared" si="18"/>
        <v>5248.997236680174</v>
      </c>
    </row>
    <row r="112" spans="1:10" ht="28.2" x14ac:dyDescent="0.3">
      <c r="A112" s="4" t="s">
        <v>108</v>
      </c>
      <c r="B112" s="5">
        <v>7.8785557056935095E-3</v>
      </c>
      <c r="C112" s="1">
        <f t="shared" si="15"/>
        <v>13323.159590868097</v>
      </c>
      <c r="D112" s="1">
        <f t="shared" si="17"/>
        <v>0</v>
      </c>
      <c r="E112" s="1">
        <f t="shared" si="17"/>
        <v>0</v>
      </c>
      <c r="F112" s="1">
        <f t="shared" si="17"/>
        <v>0</v>
      </c>
      <c r="G112" s="1">
        <f t="shared" si="17"/>
        <v>0</v>
      </c>
      <c r="H112" s="1">
        <f t="shared" si="17"/>
        <v>0</v>
      </c>
      <c r="J112" s="1">
        <f t="shared" si="18"/>
        <v>13323.159590868097</v>
      </c>
    </row>
    <row r="113" spans="1:10" ht="28.2" x14ac:dyDescent="0.3">
      <c r="A113" s="4" t="s">
        <v>109</v>
      </c>
      <c r="B113" s="5">
        <v>3.5100346083999198E-3</v>
      </c>
      <c r="C113" s="1">
        <f t="shared" si="15"/>
        <v>5935.7010350751689</v>
      </c>
      <c r="D113" s="1">
        <f t="shared" si="17"/>
        <v>0</v>
      </c>
      <c r="E113" s="1">
        <f t="shared" si="17"/>
        <v>0</v>
      </c>
      <c r="F113" s="1">
        <f t="shared" si="17"/>
        <v>0</v>
      </c>
      <c r="G113" s="1">
        <f t="shared" si="17"/>
        <v>0</v>
      </c>
      <c r="H113" s="1">
        <f t="shared" si="17"/>
        <v>0</v>
      </c>
      <c r="J113" s="1">
        <f t="shared" si="18"/>
        <v>5935.7010350751689</v>
      </c>
    </row>
    <row r="114" spans="1:10" ht="28.2" x14ac:dyDescent="0.3">
      <c r="A114" s="4" t="s">
        <v>110</v>
      </c>
      <c r="B114" s="5">
        <v>1.6523557151823999E-3</v>
      </c>
      <c r="C114" s="1">
        <f t="shared" si="15"/>
        <v>2794.2429699835793</v>
      </c>
      <c r="D114" s="1">
        <f t="shared" si="17"/>
        <v>0</v>
      </c>
      <c r="E114" s="1">
        <f t="shared" si="17"/>
        <v>0</v>
      </c>
      <c r="F114" s="1">
        <f t="shared" si="17"/>
        <v>0</v>
      </c>
      <c r="G114" s="1">
        <f t="shared" si="17"/>
        <v>0</v>
      </c>
      <c r="H114" s="1">
        <f t="shared" si="17"/>
        <v>0</v>
      </c>
      <c r="J114" s="1">
        <f t="shared" si="18"/>
        <v>2794.2429699835793</v>
      </c>
    </row>
    <row r="115" spans="1:10" ht="28.2" x14ac:dyDescent="0.3">
      <c r="A115" s="4" t="s">
        <v>111</v>
      </c>
      <c r="B115" s="5">
        <v>2.10156849298944E-4</v>
      </c>
      <c r="C115" s="1">
        <f t="shared" si="15"/>
        <v>355.38915340795722</v>
      </c>
      <c r="D115" s="1">
        <f t="shared" si="17"/>
        <v>0</v>
      </c>
      <c r="E115" s="1">
        <f t="shared" si="17"/>
        <v>0</v>
      </c>
      <c r="F115" s="1">
        <f t="shared" si="17"/>
        <v>0</v>
      </c>
      <c r="G115" s="1">
        <f t="shared" si="17"/>
        <v>0</v>
      </c>
      <c r="H115" s="1">
        <f t="shared" si="17"/>
        <v>0</v>
      </c>
      <c r="J115" s="1">
        <f t="shared" si="18"/>
        <v>355.38915340795722</v>
      </c>
    </row>
    <row r="116" spans="1:10" ht="28.2" x14ac:dyDescent="0.3">
      <c r="A116" s="4" t="s">
        <v>112</v>
      </c>
      <c r="B116" s="5">
        <v>8.3219396446235806E-3</v>
      </c>
      <c r="C116" s="1">
        <f t="shared" si="15"/>
        <v>14072.951202308264</v>
      </c>
      <c r="D116" s="1">
        <f t="shared" si="17"/>
        <v>0</v>
      </c>
      <c r="E116" s="1">
        <f t="shared" si="17"/>
        <v>0</v>
      </c>
      <c r="F116" s="1">
        <f t="shared" si="17"/>
        <v>0</v>
      </c>
      <c r="G116" s="1">
        <f t="shared" si="17"/>
        <v>0</v>
      </c>
      <c r="H116" s="1">
        <f t="shared" si="17"/>
        <v>0</v>
      </c>
      <c r="J116" s="1">
        <f t="shared" si="18"/>
        <v>14072.951202308264</v>
      </c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1" priority="2">
      <formula>AND(LEN(#REF!)&gt;0,MOD(#REF!,2)=0)</formula>
    </cfRule>
  </conditionalFormatting>
  <conditionalFormatting sqref="B8:B116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 payment schedule</vt:lpstr>
      <vt:lpstr>Subdivision Payment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Alex Hogeland</cp:lastModifiedBy>
  <cp:lastPrinted>2021-08-27T14:54:49Z</cp:lastPrinted>
  <dcterms:created xsi:type="dcterms:W3CDTF">2015-06-05T18:17:20Z</dcterms:created>
  <dcterms:modified xsi:type="dcterms:W3CDTF">2023-03-02T16:51:08Z</dcterms:modified>
</cp:coreProperties>
</file>